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https://gizonline-my.sharepoint.com/personal/torge_bartscht_giz_de/Documents/Desktop/"/>
    </mc:Choice>
  </mc:AlternateContent>
  <xr:revisionPtr revIDLastSave="11" documentId="8_{5542E2D3-7AA6-49CF-959F-ECE9F528104C}" xr6:coauthVersionLast="47" xr6:coauthVersionMax="47" xr10:uidLastSave="{DD452E9F-664C-4D19-80F8-573E0328FCFE}"/>
  <bookViews>
    <workbookView xWindow="-120" yWindow="-120" windowWidth="29040" windowHeight="15720" activeTab="2"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externalReferences>
    <externalReference r:id="rId8"/>
  </externalReference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4" l="1"/>
  <c r="B27" i="11"/>
  <c r="B26" i="11"/>
  <c r="B25" i="11" l="1"/>
  <c r="E16" i="12"/>
  <c r="B25" i="4"/>
  <c r="C25" i="4"/>
  <c r="D25" i="4"/>
  <c r="E25" i="4"/>
  <c r="B105" i="8"/>
  <c r="B107" i="8"/>
  <c r="B103" i="8"/>
  <c r="B101" i="8"/>
  <c r="B38" i="11"/>
  <c r="B28" i="11"/>
  <c r="E15" i="12"/>
  <c r="B40" i="11"/>
  <c r="B39" i="11"/>
  <c r="B30" i="11"/>
  <c r="B29" i="11"/>
  <c r="B113" i="8" l="1"/>
  <c r="B111" i="8"/>
  <c r="B109" i="8"/>
  <c r="B99" i="8"/>
  <c r="B97" i="8"/>
  <c r="B46" i="11"/>
  <c r="E17" i="12" l="1"/>
  <c r="E18" i="12"/>
  <c r="E22" i="4" l="1"/>
  <c r="D22" i="4"/>
  <c r="C22" i="4"/>
  <c r="B22" i="4"/>
  <c r="B23" i="4"/>
  <c r="C23" i="4"/>
  <c r="D23" i="4"/>
  <c r="E23" i="4"/>
  <c r="B32" i="11" l="1"/>
  <c r="B33" i="11"/>
  <c r="J51" i="11" l="1"/>
  <c r="B43" i="11" l="1"/>
  <c r="B44" i="11"/>
  <c r="B45" i="11"/>
  <c r="B47" i="11"/>
  <c r="B31" i="11"/>
  <c r="B34" i="11"/>
  <c r="B35" i="11"/>
  <c r="B36" i="11"/>
  <c r="B37" i="11"/>
  <c r="B41" i="11"/>
  <c r="B42" i="11"/>
  <c r="B91" i="8" l="1"/>
  <c r="B89" i="8"/>
  <c r="B87" i="8"/>
  <c r="B85" i="8"/>
  <c r="B83" i="8"/>
  <c r="B81" i="8"/>
  <c r="B77" i="8"/>
  <c r="B79" i="8"/>
  <c r="B75" i="8"/>
  <c r="B73" i="8"/>
  <c r="B71" i="8"/>
  <c r="B69" i="8"/>
  <c r="B67" i="8"/>
  <c r="B65" i="8"/>
  <c r="J30" i="4" l="1"/>
  <c r="H51" i="11" l="1"/>
  <c r="I30" i="4"/>
  <c r="D141" i="8" l="1"/>
  <c r="J49" i="11" l="1"/>
  <c r="D119" i="8" s="1"/>
  <c r="E55" i="9" l="1"/>
  <c r="E56" i="9"/>
  <c r="E54" i="9"/>
  <c r="E57" i="9"/>
  <c r="F161" i="8" l="1"/>
  <c r="F38" i="8"/>
  <c r="F30" i="8"/>
  <c r="F29" i="8"/>
  <c r="F28" i="8"/>
  <c r="B15" i="11"/>
  <c r="B16" i="11"/>
  <c r="B17" i="11"/>
  <c r="B18" i="11"/>
  <c r="B19" i="11"/>
  <c r="B20" i="11"/>
  <c r="B21" i="11"/>
  <c r="B22" i="11"/>
  <c r="B23" i="11"/>
  <c r="B24" i="11"/>
  <c r="N4" i="4"/>
  <c r="E16" i="9"/>
  <c r="E15" i="9"/>
  <c r="E17" i="9"/>
  <c r="B137" i="8"/>
  <c r="C24" i="4"/>
  <c r="C26" i="4"/>
  <c r="D24" i="4"/>
  <c r="D26" i="4"/>
  <c r="E24" i="4"/>
  <c r="E26" i="4"/>
  <c r="B24" i="4"/>
  <c r="B26" i="4"/>
  <c r="E53"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<sst xmlns="http://schemas.openxmlformats.org/spreadsheetml/2006/main" count="3289" uniqueCount="2122">
  <si>
    <t>Completed on:</t>
  </si>
  <si>
    <t>YYYY-MM-DD</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</si>
  <si>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</si>
  <si>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</si>
  <si>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</si>
  <si>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</si>
  <si>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</si>
  <si>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</si>
  <si>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</si>
  <si>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</si>
  <si>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</si>
  <si>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</si>
  <si>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</si>
  <si>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</si>
  <si>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</si>
  <si>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</si>
  <si>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</si>
  <si>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</si>
  <si>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</si>
  <si>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</si>
  <si>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</si>
  <si>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</si>
  <si>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</si>
  <si>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</si>
  <si>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</si>
  <si>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</si>
  <si>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</si>
  <si>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</si>
  <si>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</si>
  <si>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</si>
  <si>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</si>
  <si>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</si>
  <si>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</si>
  <si>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</si>
  <si>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</si>
  <si>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</si>
  <si>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</si>
  <si>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</si>
  <si>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</si>
  <si>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</si>
  <si>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</si>
  <si>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</si>
  <si>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</si>
  <si>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</si>
  <si>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</si>
  <si>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</si>
  <si>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</si>
  <si>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</si>
  <si>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</si>
  <si>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</si>
  <si>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</si>
  <si>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</si>
  <si>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Germany</t>
  </si>
  <si>
    <t>ISO Alpha-3 Code</t>
  </si>
  <si>
    <t>National currency name</t>
  </si>
  <si>
    <t>National currency ISO-4217</t>
  </si>
  <si>
    <t>Fiscal year covered by this data file</t>
  </si>
  <si>
    <t>Start Date</t>
  </si>
  <si>
    <t>End Date</t>
  </si>
  <si>
    <t>Data source</t>
  </si>
  <si>
    <t>Has an EITI Report been prepared by an Independent Administrator?</t>
  </si>
  <si>
    <t>Yes</t>
  </si>
  <si>
    <t>What is the name of the company?</t>
  </si>
  <si>
    <t>Date that the EITI Report was made public</t>
  </si>
  <si>
    <t>URL, EITI Report</t>
  </si>
  <si>
    <t>Does the government systematically disclose EITI data at a single location?</t>
  </si>
  <si>
    <t>No</t>
  </si>
  <si>
    <t>Publication date of the EITI data</t>
  </si>
  <si>
    <t>Website link (URL) to EITI data</t>
  </si>
  <si>
    <t>Are there other files of relevance?</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</si>
  <si>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</si>
  <si>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</si>
  <si>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</si>
  <si>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</si>
  <si>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</si>
  <si>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Data coverage / scope</t>
  </si>
  <si>
    <t>Open data portal / files</t>
  </si>
  <si>
    <t>Sector coverage</t>
  </si>
  <si>
    <t>Oil</t>
  </si>
  <si>
    <t>Gas</t>
  </si>
  <si>
    <t>Mining (incl. Quarrying)</t>
  </si>
  <si>
    <t>Other, non-upstream sectors</t>
  </si>
  <si>
    <t>&lt; Choose option &gt;</t>
  </si>
  <si>
    <t>If yes, please specify name (insert new rows if multiple)</t>
  </si>
  <si>
    <t>&lt; Other sector &gt;</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</si>
  <si>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</si>
  <si>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</si>
  <si>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</si>
  <si>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EUR</t>
  </si>
  <si>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</si>
  <si>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</si>
  <si>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</si>
  <si>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</si>
  <si>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</si>
  <si>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</si>
  <si>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</si>
  <si>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</si>
  <si>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</si>
  <si>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</si>
  <si>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</si>
  <si>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</si>
  <si>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applicable</t>
  </si>
  <si>
    <t>Not available</t>
  </si>
  <si>
    <t>Name and contact information of the person submitting this file</t>
  </si>
  <si>
    <t>Name</t>
  </si>
  <si>
    <t>Organisation</t>
  </si>
  <si>
    <t>Email address</t>
  </si>
  <si>
    <t>sekretariat@d-eiti.de</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</si>
  <si>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</si>
  <si>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</si>
  <si>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</si>
  <si>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</si>
  <si>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</si>
  <si>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</si>
  <si>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</si>
  <si>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</si>
  <si>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</si>
  <si>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</si>
  <si>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</si>
  <si>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</si>
  <si>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</si>
  <si>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</si>
  <si>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</si>
  <si>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</si>
  <si>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Overview of government agencies' roles?</t>
  </si>
  <si>
    <t>Mineral and petroleum rights' regime?</t>
  </si>
  <si>
    <t>Fiscal regime?</t>
  </si>
  <si>
    <r>
      <t>EITI Requirement 2.2</t>
    </r>
    <r>
      <rPr>
        <b/>
        <sz val="11"/>
        <rFont val="Franklin Gothic Book"/>
        <family val="2"/>
      </rPr>
      <t>: Contract and license allocations</t>
    </r>
  </si>
  <si>
    <t>the award process(es)?</t>
  </si>
  <si>
    <t>and the technical and financial criteria used?</t>
  </si>
  <si>
    <t>the transfer process(es)?</t>
  </si>
  <si>
    <t>bidding rounds/process(es)?</t>
  </si>
  <si>
    <t>No. of license awards and transfers for the covered year</t>
  </si>
  <si>
    <r>
      <t xml:space="preserve">EITI Requirement 2.3: </t>
    </r>
    <r>
      <rPr>
        <b/>
        <sz val="11"/>
        <rFont val="Franklin Gothic Book"/>
        <family val="2"/>
      </rPr>
      <t>Register of licenses</t>
    </r>
  </si>
  <si>
    <t>License register for mining sector</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</si>
  <si>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</si>
  <si>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</si>
  <si>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</si>
  <si>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</si>
  <si>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Are contracts or full license texts disclosed?</t>
  </si>
  <si>
    <t>Contract register for mining sector</t>
  </si>
  <si>
    <t>Contract register for petroleum sector</t>
  </si>
  <si>
    <t>Contract register for other sector(s) - add rows if several</t>
  </si>
  <si>
    <r>
      <t>EITI Requirement 2.5</t>
    </r>
    <r>
      <rPr>
        <b/>
        <sz val="11"/>
        <rFont val="Franklin Gothic Book"/>
        <family val="2"/>
      </rPr>
      <t>: Beneficial ownership</t>
    </r>
  </si>
  <si>
    <t>Government policy on beneficial ownership</t>
  </si>
  <si>
    <t>Yes, systematically disclosed</t>
  </si>
  <si>
    <t>Is beneficial ownership data disclosed?</t>
  </si>
  <si>
    <t>www.transparenzregister.de</t>
  </si>
  <si>
    <t>Beneficial ownership registry</t>
  </si>
  <si>
    <t>Transparenzregister</t>
  </si>
  <si>
    <r>
      <t>EITI Requirement 2.6</t>
    </r>
    <r>
      <rPr>
        <b/>
        <sz val="11"/>
        <rFont val="Franklin Gothic Book"/>
        <family val="2"/>
      </rPr>
      <t>: State participation</t>
    </r>
  </si>
  <si>
    <t>Does the government report how it participates in the extractive sector?</t>
  </si>
  <si>
    <t>References to state-owned enterprises portals or company website(s), for example as stated in the Report (Add rows if several SOEs)</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</si>
  <si>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</si>
  <si>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</si>
  <si>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</si>
  <si>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r>
      <t>EITI Requirement 3.2</t>
    </r>
    <r>
      <rPr>
        <b/>
        <sz val="11"/>
        <rFont val="Franklin Gothic Book"/>
        <family val="2"/>
      </rPr>
      <t>: Production by commodity</t>
    </r>
  </si>
  <si>
    <t>(Harmonised System Codes)</t>
  </si>
  <si>
    <t>Crude oil (2709), volume</t>
  </si>
  <si>
    <t>Tonnes</t>
  </si>
  <si>
    <t>USD</t>
  </si>
  <si>
    <t>&lt;method of value calculation, if available&gt;</t>
  </si>
  <si>
    <t>Natural gas (2711), volume</t>
  </si>
  <si>
    <t>Salt and pure sodium chloride (2501), volume</t>
  </si>
  <si>
    <t>Coal (2701), volume</t>
  </si>
  <si>
    <t>Lignite (2702), volume</t>
  </si>
  <si>
    <t>Copper (2603), volume</t>
  </si>
  <si>
    <t>Add commodities here, volume</t>
  </si>
  <si>
    <t>Sm3 o.e.</t>
  </si>
  <si>
    <t>Granulated slag (2618), volume</t>
  </si>
  <si>
    <r>
      <t>EITI Requirement 4.1</t>
    </r>
    <r>
      <rPr>
        <b/>
        <sz val="11"/>
        <rFont val="Franklin Gothic Book"/>
        <family val="2"/>
      </rPr>
      <t>: Comprehensiveness</t>
    </r>
  </si>
  <si>
    <t>Does the government fully disclose extractive sector revenues by revenue stream?</t>
  </si>
  <si>
    <t>Are MSG decisions on materiality thresholds publicly available?</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</si>
  <si>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</si>
  <si>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</si>
  <si>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</si>
  <si>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</si>
  <si>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r>
      <t>EITI Requirement 4.3</t>
    </r>
    <r>
      <rPr>
        <b/>
        <sz val="11"/>
        <rFont val="Franklin Gothic Book"/>
        <family val="2"/>
      </rPr>
      <t>: Barter agreements</t>
    </r>
  </si>
  <si>
    <t>Does the government disclose information on barter and infrastructure agreements?</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</si>
  <si>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</si>
  <si>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</si>
  <si>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</si>
  <si>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</si>
  <si>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</si>
  <si>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</si>
  <si>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</si>
  <si>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</si>
  <si>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</si>
  <si>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</si>
  <si>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</si>
  <si>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</si>
  <si>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</si>
  <si>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</si>
  <si>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</si>
  <si>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</si>
  <si>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</si>
  <si>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</si>
  <si>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&lt; EITI Reporting or systematically disclosed? &gt;</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</si>
  <si>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</si>
  <si>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</si>
  <si>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</si>
  <si>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</si>
  <si>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</si>
  <si>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</si>
  <si>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</si>
  <si>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</si>
  <si>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</si>
  <si>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</si>
  <si>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</si>
  <si>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</si>
  <si>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</si>
  <si>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</si>
  <si>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</si>
  <si>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</si>
  <si>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</si>
  <si>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</si>
  <si>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</si>
  <si>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</si>
  <si>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</si>
  <si>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</si>
  <si>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</si>
  <si>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</si>
  <si>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</si>
  <si>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</si>
  <si>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</si>
  <si>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</si>
  <si>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</si>
  <si>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</si>
  <si>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</si>
  <si>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</si>
  <si>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</si>
  <si>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</si>
  <si>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</si>
  <si>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</si>
  <si>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</si>
  <si>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</si>
  <si>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</si>
  <si>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</si>
  <si>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</si>
  <si>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</si>
  <si>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</si>
  <si>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</si>
  <si>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</si>
  <si>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</si>
  <si>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</si>
  <si>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</si>
  <si>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</si>
  <si>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</si>
  <si>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</si>
  <si>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</si>
  <si>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</si>
  <si>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</si>
  <si>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</si>
  <si>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</si>
  <si>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</si>
  <si>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Other</t>
  </si>
  <si>
    <t>Central goverment</t>
  </si>
  <si>
    <t xml:space="preserve">State-owned enterprises &amp; public corporations </t>
  </si>
  <si>
    <t>&lt; Agency type &gt;</t>
  </si>
  <si>
    <t>Reporting companies' list</t>
  </si>
  <si>
    <t>Company ID references</t>
  </si>
  <si>
    <t>Full company name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</si>
  <si>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</si>
  <si>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</si>
  <si>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</si>
  <si>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</si>
  <si>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</si>
  <si>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</si>
  <si>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Oil &amp; Gas</t>
  </si>
  <si>
    <t>Mining</t>
  </si>
  <si>
    <t>BEB Erdgas und Erdöl GmbH &amp; Co. KG</t>
  </si>
  <si>
    <t>HRA 202415</t>
  </si>
  <si>
    <t>Dyckerhoff-Gruppe</t>
  </si>
  <si>
    <t>ExxonMobil Central Europe Holding GmbH</t>
  </si>
  <si>
    <t>HRB 73169</t>
  </si>
  <si>
    <t>Heidelberger Sand und Kies GmbH</t>
  </si>
  <si>
    <t>HRB 330082</t>
  </si>
  <si>
    <t>HRB 7452</t>
  </si>
  <si>
    <t>Quarzwerke GmbH</t>
  </si>
  <si>
    <t>RWE-Gruppe / RWE Power AG</t>
  </si>
  <si>
    <t>HRB 17420</t>
  </si>
  <si>
    <t>RWE-Gruppe / Rheinische Baustoffwerke GmbH</t>
  </si>
  <si>
    <t>HRB 41027</t>
  </si>
  <si>
    <t>Lignite</t>
  </si>
  <si>
    <t>Südwestdeutsche Salzwerke AG</t>
  </si>
  <si>
    <t>Vermilion Energy Germany GmbH &amp; Co. KG</t>
  </si>
  <si>
    <t>HRA 2868</t>
  </si>
  <si>
    <t>Wacker Chemie AG</t>
  </si>
  <si>
    <t>&lt;Choose sector&gt;</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</si>
  <si>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</si>
  <si>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</si>
  <si>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</si>
  <si>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</si>
  <si>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</si>
  <si>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</si>
  <si>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</si>
  <si>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</si>
  <si>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</si>
  <si>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</si>
  <si>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Natural gas (2711)</t>
  </si>
  <si>
    <t>Diamonds (7102)</t>
  </si>
  <si>
    <t>Production</t>
  </si>
  <si>
    <t>Copper (2603)</t>
  </si>
  <si>
    <t>Cobalt (2605)</t>
  </si>
  <si>
    <t>Gold (7108)</t>
  </si>
  <si>
    <t>Crude oil (2709)</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</si>
  <si>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</si>
  <si>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</si>
  <si>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</si>
  <si>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</si>
  <si>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</si>
  <si>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</si>
  <si>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</si>
  <si>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</si>
  <si>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</si>
  <si>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</si>
  <si>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</si>
  <si>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</si>
  <si>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</si>
  <si>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</si>
  <si>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</si>
  <si>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</si>
  <si>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</si>
  <si>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</si>
  <si>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</si>
  <si>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</si>
  <si>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</si>
  <si>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</si>
  <si>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General taxes on goods and services (VAT, sales tax, turnover tax) (1141E)</t>
  </si>
  <si>
    <t>VAT</t>
  </si>
  <si>
    <t>Royalties (1415E1)</t>
  </si>
  <si>
    <t>Licence fees (114521E)</t>
  </si>
  <si>
    <t>Emission and pollution taxes (114522E)</t>
  </si>
  <si>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</si>
  <si>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</si>
  <si>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&lt;Choose from menu&gt;</t>
  </si>
  <si>
    <t>Total in USD</t>
  </si>
  <si>
    <t>Additional information</t>
  </si>
  <si>
    <t>Any additional information that is not eligible for inclusion in the table above, please include below as comments.</t>
  </si>
  <si>
    <t>Comment 1</t>
  </si>
  <si>
    <t>Comment 2</t>
  </si>
  <si>
    <t>Comment 3</t>
  </si>
  <si>
    <t>Comment 4</t>
  </si>
  <si>
    <t>Comment 5</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</si>
  <si>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</si>
  <si>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</si>
  <si>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</si>
  <si>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</si>
  <si>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</si>
  <si>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</si>
  <si>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</si>
  <si>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</si>
  <si>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</si>
  <si>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</si>
  <si>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</si>
  <si>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</si>
  <si>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</si>
  <si>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</si>
  <si>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</si>
  <si>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</si>
  <si>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</si>
  <si>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</si>
  <si>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</si>
  <si>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</si>
  <si>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</si>
  <si>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</si>
  <si>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</si>
  <si>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</si>
  <si>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</si>
  <si>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</si>
  <si>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</si>
  <si>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</si>
  <si>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</si>
  <si>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</si>
  <si>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</si>
  <si>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</si>
  <si>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</si>
  <si>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</si>
  <si>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</si>
  <si>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</si>
  <si>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</si>
  <si>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</si>
  <si>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</si>
  <si>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</si>
  <si>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United States of America</t>
  </si>
  <si>
    <t>US</t>
  </si>
  <si>
    <t>USA</t>
  </si>
  <si>
    <t>840</t>
  </si>
  <si>
    <t>United States dollar</t>
  </si>
  <si>
    <t>2606</t>
  </si>
  <si>
    <t>Aluminium (2606)</t>
  </si>
  <si>
    <t>Aluminium (2606), volume</t>
  </si>
  <si>
    <t>Ordinary taxes on income, profits and capital gains (1112E1)</t>
  </si>
  <si>
    <t>Ordinary taxes on income, profits and capital gains</t>
  </si>
  <si>
    <t>1112E1</t>
  </si>
  <si>
    <t>Taxes (11E)</t>
  </si>
  <si>
    <t>Taxes on income, profits and capital gains (111E)</t>
  </si>
  <si>
    <t>&lt; Choose phase &gt;</t>
  </si>
  <si>
    <t>Afghanistan</t>
  </si>
  <si>
    <t>AF</t>
  </si>
  <si>
    <t>AFG</t>
  </si>
  <si>
    <t>4</t>
  </si>
  <si>
    <t>AFN</t>
  </si>
  <si>
    <t>Afghan afghani</t>
  </si>
  <si>
    <t>2524</t>
  </si>
  <si>
    <t>Asbestos (2524)</t>
  </si>
  <si>
    <t>Asbestos (2524), volume</t>
  </si>
  <si>
    <t>Extraordinary taxes on income, profits and capital gains</t>
  </si>
  <si>
    <t>1112E2</t>
  </si>
  <si>
    <t>Exploration</t>
  </si>
  <si>
    <t>State government</t>
  </si>
  <si>
    <t>Aland Islands</t>
  </si>
  <si>
    <t>AX</t>
  </si>
  <si>
    <t>ALA</t>
  </si>
  <si>
    <t>248</t>
  </si>
  <si>
    <t>Euro</t>
  </si>
  <si>
    <t>Partially</t>
  </si>
  <si>
    <t>2620</t>
  </si>
  <si>
    <t>Ash and residues (2620)</t>
  </si>
  <si>
    <t>Ash and residues (2620), volume</t>
  </si>
  <si>
    <t>Taxes on payroll and workforce (112E)</t>
  </si>
  <si>
    <t>Taxes on payroll and workforce</t>
  </si>
  <si>
    <t>112E</t>
  </si>
  <si>
    <t>Local government</t>
  </si>
  <si>
    <t>Albania</t>
  </si>
  <si>
    <t>AL</t>
  </si>
  <si>
    <t>ALB</t>
  </si>
  <si>
    <t>8</t>
  </si>
  <si>
    <t>ALL</t>
  </si>
  <si>
    <t>Albanian lek</t>
  </si>
  <si>
    <t>2714</t>
  </si>
  <si>
    <t>Bitumen and asphalt (2714)</t>
  </si>
  <si>
    <t>Bitumen and asphalt (2714), volume</t>
  </si>
  <si>
    <t>Taxes on property (113E)</t>
  </si>
  <si>
    <t>Taxes on property</t>
  </si>
  <si>
    <t>113E</t>
  </si>
  <si>
    <t>Development</t>
  </si>
  <si>
    <t>Algeria</t>
  </si>
  <si>
    <t>DZ</t>
  </si>
  <si>
    <t>DZA</t>
  </si>
  <si>
    <t>12</t>
  </si>
  <si>
    <t>DZD</t>
  </si>
  <si>
    <t>Algerian dinar</t>
  </si>
  <si>
    <t>2715</t>
  </si>
  <si>
    <t>Bituminous mixtures (2715)</t>
  </si>
  <si>
    <t>Bituminous mixtures (2715), volume</t>
  </si>
  <si>
    <t>General taxes on goods and services (VAT, sales tax, turnover tax)</t>
  </si>
  <si>
    <t>1141E</t>
  </si>
  <si>
    <t>Taxes on goods and services (114E)</t>
  </si>
  <si>
    <t>American Samoa</t>
  </si>
  <si>
    <t>AS</t>
  </si>
  <si>
    <t>ASM</t>
  </si>
  <si>
    <t>16</t>
  </si>
  <si>
    <t>2509</t>
  </si>
  <si>
    <t>Chalk (2509)</t>
  </si>
  <si>
    <t>Chalk (2509), volume</t>
  </si>
  <si>
    <t>Excise taxes (1142E)</t>
  </si>
  <si>
    <t>Excise taxes</t>
  </si>
  <si>
    <t>1142E</t>
  </si>
  <si>
    <t>Andorra</t>
  </si>
  <si>
    <t>AD</t>
  </si>
  <si>
    <t>AND</t>
  </si>
  <si>
    <t>20</t>
  </si>
  <si>
    <t>Table 4 - Currency code list</t>
  </si>
  <si>
    <t>2610</t>
  </si>
  <si>
    <t>Chromium (2610)</t>
  </si>
  <si>
    <t>Chromium (2610), volume</t>
  </si>
  <si>
    <t>Licence fees</t>
  </si>
  <si>
    <t>114521E</t>
  </si>
  <si>
    <t>Taxes on use of goods/permission to use goods or perform activities (1145E)</t>
  </si>
  <si>
    <t>Angola</t>
  </si>
  <si>
    <t>AO</t>
  </si>
  <si>
    <t>AGO</t>
  </si>
  <si>
    <t>24</t>
  </si>
  <si>
    <t>AOA</t>
  </si>
  <si>
    <t>Angolan kwanza</t>
  </si>
  <si>
    <t>2701</t>
  </si>
  <si>
    <t>Coal (2701)</t>
  </si>
  <si>
    <t>Emission and pollution taxes</t>
  </si>
  <si>
    <t>114522E</t>
  </si>
  <si>
    <t>Anguilla</t>
  </si>
  <si>
    <t>AI</t>
  </si>
  <si>
    <t>AIA</t>
  </si>
  <si>
    <t>660</t>
  </si>
  <si>
    <t>XCD</t>
  </si>
  <si>
    <t>East Caribbean dollar</t>
  </si>
  <si>
    <t>AED</t>
  </si>
  <si>
    <t>United Arab Emirates dirham</t>
  </si>
  <si>
    <t>2705</t>
  </si>
  <si>
    <t>Coal gas (2705)</t>
  </si>
  <si>
    <t>Coal gas (2705), volume</t>
  </si>
  <si>
    <t>Motor vehicle taxes (11451E)</t>
  </si>
  <si>
    <t>Motor vehicle taxes</t>
  </si>
  <si>
    <t>11451E</t>
  </si>
  <si>
    <t>Antigua and Barbuda</t>
  </si>
  <si>
    <t>AG</t>
  </si>
  <si>
    <t>ATG</t>
  </si>
  <si>
    <t>28</t>
  </si>
  <si>
    <t>2605</t>
  </si>
  <si>
    <t>Cobalt (2605), volume</t>
  </si>
  <si>
    <t>Customs and other import duties (1151E)</t>
  </si>
  <si>
    <t>Customs and other import duties</t>
  </si>
  <si>
    <t>1151E</t>
  </si>
  <si>
    <t>Taxes on international trade and transactions (115E)</t>
  </si>
  <si>
    <t>Argentina</t>
  </si>
  <si>
    <t>AR</t>
  </si>
  <si>
    <t>ARG</t>
  </si>
  <si>
    <t>32</t>
  </si>
  <si>
    <t>ARS</t>
  </si>
  <si>
    <t>Argentine peso</t>
  </si>
  <si>
    <t>2704</t>
  </si>
  <si>
    <t>Coke and semi-coke (2704)</t>
  </si>
  <si>
    <t>Coke and semi-coke (2704), volume</t>
  </si>
  <si>
    <t>Taxes on exports (1152E)</t>
  </si>
  <si>
    <t>Taxes on exports</t>
  </si>
  <si>
    <t>1152E</t>
  </si>
  <si>
    <t>Armenia</t>
  </si>
  <si>
    <t>AM</t>
  </si>
  <si>
    <t>ARM</t>
  </si>
  <si>
    <t>51</t>
  </si>
  <si>
    <t>AMD</t>
  </si>
  <si>
    <t>Armenian dram</t>
  </si>
  <si>
    <t>2603</t>
  </si>
  <si>
    <t>Profits of natural resource export monopolies (1153E1)</t>
  </si>
  <si>
    <t>Profits of natural resource export monopolies</t>
  </si>
  <si>
    <t>1153E1</t>
  </si>
  <si>
    <t>Aruba</t>
  </si>
  <si>
    <t>AW</t>
  </si>
  <si>
    <t>ABW</t>
  </si>
  <si>
    <t>533</t>
  </si>
  <si>
    <t>AWG</t>
  </si>
  <si>
    <t>Aruban florin</t>
  </si>
  <si>
    <t>ANG</t>
  </si>
  <si>
    <t>Netherlands Antillean guilder</t>
  </si>
  <si>
    <t>2709</t>
  </si>
  <si>
    <t>Other taxes payable by natural resource companies</t>
  </si>
  <si>
    <t>116E</t>
  </si>
  <si>
    <t>Australia</t>
  </si>
  <si>
    <t>AU</t>
  </si>
  <si>
    <t>AUS</t>
  </si>
  <si>
    <t>36</t>
  </si>
  <si>
    <t>AUD</t>
  </si>
  <si>
    <t>Australian dollar</t>
  </si>
  <si>
    <t>7102</t>
  </si>
  <si>
    <t>Diamonds (7102), volume</t>
  </si>
  <si>
    <t>Social security employer contributions (1212E)</t>
  </si>
  <si>
    <t>Social security employer contributions</t>
  </si>
  <si>
    <t>1212E</t>
  </si>
  <si>
    <t>Social contributions (12E)</t>
  </si>
  <si>
    <t>Austria</t>
  </si>
  <si>
    <t>AT</t>
  </si>
  <si>
    <t>AUT</t>
  </si>
  <si>
    <t>40</t>
  </si>
  <si>
    <t>2518</t>
  </si>
  <si>
    <t>Dolomite (2518)</t>
  </si>
  <si>
    <t>Dolomite (2518),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</si>
  <si>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</si>
  <si>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</si>
  <si>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</si>
  <si>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</si>
  <si>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</si>
  <si>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</si>
  <si>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</si>
  <si>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</si>
  <si>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</si>
  <si>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</si>
  <si>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</si>
  <si>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</si>
  <si>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2716</t>
  </si>
  <si>
    <t>Electrical energy (2716)</t>
  </si>
  <si>
    <t>Electrical energy (2716), volume</t>
  </si>
  <si>
    <t>From government participation (equity) (1412E2)</t>
  </si>
  <si>
    <t>From government participation (equity)</t>
  </si>
  <si>
    <t>1412E2</t>
  </si>
  <si>
    <t>Bahamas</t>
  </si>
  <si>
    <t>BS</t>
  </si>
  <si>
    <t>BHS</t>
  </si>
  <si>
    <t>44</t>
  </si>
  <si>
    <t>BSD</t>
  </si>
  <si>
    <t>Bahamian dollar</t>
  </si>
  <si>
    <t>2529</t>
  </si>
  <si>
    <t>Felspar (2529)</t>
  </si>
  <si>
    <t>Felspar (2529), volume</t>
  </si>
  <si>
    <t>Withdrawals from income of quasi-corporations (1413E)</t>
  </si>
  <si>
    <t>Withdrawals from income of quasi-corporations</t>
  </si>
  <si>
    <t>1413E</t>
  </si>
  <si>
    <t>Bahrain</t>
  </si>
  <si>
    <t>BH</t>
  </si>
  <si>
    <t>BHR</t>
  </si>
  <si>
    <t>48</t>
  </si>
  <si>
    <t>BHD</t>
  </si>
  <si>
    <t>Bahraini dinar</t>
  </si>
  <si>
    <t>7108</t>
  </si>
  <si>
    <t>Gold (7108), volume</t>
  </si>
  <si>
    <t>Royalties</t>
  </si>
  <si>
    <t>1415E1</t>
  </si>
  <si>
    <t>Rent (1415E)</t>
  </si>
  <si>
    <t>Bangladesh</t>
  </si>
  <si>
    <t>BD</t>
  </si>
  <si>
    <t>BGD</t>
  </si>
  <si>
    <t>50</t>
  </si>
  <si>
    <t>BDT</t>
  </si>
  <si>
    <t>Bangladeshi taka</t>
  </si>
  <si>
    <t>BAM</t>
  </si>
  <si>
    <t>Bosnia and Herzegovina convertible mark</t>
  </si>
  <si>
    <t>2516</t>
  </si>
  <si>
    <t>Granite (2516)</t>
  </si>
  <si>
    <t>Granite (2516), volume</t>
  </si>
  <si>
    <t>Bonuses (1415E2)</t>
  </si>
  <si>
    <t>Bonuses</t>
  </si>
  <si>
    <t>1415E2</t>
  </si>
  <si>
    <t>Barbados</t>
  </si>
  <si>
    <t>BB</t>
  </si>
  <si>
    <t>BRB</t>
  </si>
  <si>
    <t>52</t>
  </si>
  <si>
    <t>BBD</t>
  </si>
  <si>
    <t>Barbadian dollar</t>
  </si>
  <si>
    <t>2618</t>
  </si>
  <si>
    <t>Granulated slag (2618)</t>
  </si>
  <si>
    <t>Delivered/paid directly to government (1415E31)</t>
  </si>
  <si>
    <t>Delivered/paid directly to government</t>
  </si>
  <si>
    <t>1415E31</t>
  </si>
  <si>
    <t>Production entitlements (in-kind or cash) (1415E3)</t>
  </si>
  <si>
    <t>Belarus</t>
  </si>
  <si>
    <t>BY</t>
  </si>
  <si>
    <t>BLR</t>
  </si>
  <si>
    <t>112</t>
  </si>
  <si>
    <t>BYR</t>
  </si>
  <si>
    <t>Belarussian ruble</t>
  </si>
  <si>
    <t>2520</t>
  </si>
  <si>
    <t>Gypsum (2520)</t>
  </si>
  <si>
    <t>Gypsum (2520), volume</t>
  </si>
  <si>
    <t>Delivered/paid to state-owned enterprise(s) (1415E32)</t>
  </si>
  <si>
    <t>Delivered/paid to state-owned enterprise(s)</t>
  </si>
  <si>
    <t>1415E32</t>
  </si>
  <si>
    <t>Belgium</t>
  </si>
  <si>
    <t>BE</t>
  </si>
  <si>
    <t>BEL</t>
  </si>
  <si>
    <t>56</t>
  </si>
  <si>
    <t>BGN</t>
  </si>
  <si>
    <t>Bulgarian lev (old)</t>
  </si>
  <si>
    <t>2601</t>
  </si>
  <si>
    <t>Iron (2601)</t>
  </si>
  <si>
    <t>Iron (2601), volume</t>
  </si>
  <si>
    <t>Compulsory transfers to government (infrastructure and other) (1415E4)</t>
  </si>
  <si>
    <t>Compulsory transfers to government (infrastructure and other)</t>
  </si>
  <si>
    <t>1415E4</t>
  </si>
  <si>
    <t>Belize</t>
  </si>
  <si>
    <t>BZ</t>
  </si>
  <si>
    <t>BLZ</t>
  </si>
  <si>
    <t>84</t>
  </si>
  <si>
    <t>BZD</t>
  </si>
  <si>
    <t>Belize dollar</t>
  </si>
  <si>
    <t>2502</t>
  </si>
  <si>
    <t>Iron pyrites (2502)</t>
  </si>
  <si>
    <t>Iron pyrites (2502), volume</t>
  </si>
  <si>
    <t>Other rent payments (1415E5)</t>
  </si>
  <si>
    <t>Other rent payments</t>
  </si>
  <si>
    <t>1415E5</t>
  </si>
  <si>
    <t>Benin</t>
  </si>
  <si>
    <t>BJ</t>
  </si>
  <si>
    <t>BEN</t>
  </si>
  <si>
    <t>204</t>
  </si>
  <si>
    <t>XOF</t>
  </si>
  <si>
    <t>West African CFA franc</t>
  </si>
  <si>
    <t>BIF</t>
  </si>
  <si>
    <t>Burundian franc</t>
  </si>
  <si>
    <t>2507</t>
  </si>
  <si>
    <t>Kaolin (2507)</t>
  </si>
  <si>
    <t>Kaolin (2507), volume</t>
  </si>
  <si>
    <t>Sales of goods and services by government units (1421E)</t>
  </si>
  <si>
    <t>Sales of goods and services by government units</t>
  </si>
  <si>
    <t>1421E</t>
  </si>
  <si>
    <t>Sales of goods and services (142E)</t>
  </si>
  <si>
    <t>Bermuda</t>
  </si>
  <si>
    <t>BM</t>
  </si>
  <si>
    <t>BMU</t>
  </si>
  <si>
    <t>60</t>
  </si>
  <si>
    <t>BMD</t>
  </si>
  <si>
    <t>Bermudian dollar</t>
  </si>
  <si>
    <t>2607</t>
  </si>
  <si>
    <t>Lead (2607)</t>
  </si>
  <si>
    <t>Lead (2607), volume</t>
  </si>
  <si>
    <t>Administrative fees for government services (1422E)</t>
  </si>
  <si>
    <t>Administrative fees for government services</t>
  </si>
  <si>
    <t>1422E</t>
  </si>
  <si>
    <t>Bhutan</t>
  </si>
  <si>
    <t>BT</t>
  </si>
  <si>
    <t>BTN</t>
  </si>
  <si>
    <t>64</t>
  </si>
  <si>
    <t>Bhutanese ngultrum</t>
  </si>
  <si>
    <t>BND</t>
  </si>
  <si>
    <t>Brunei dollar</t>
  </si>
  <si>
    <t>2702</t>
  </si>
  <si>
    <t>Lignite (2702)</t>
  </si>
  <si>
    <t>Fines, penalties, and forfeits (143E)</t>
  </si>
  <si>
    <t>Fines, penalties, and forfeits</t>
  </si>
  <si>
    <t>143E</t>
  </si>
  <si>
    <t>Bolivia</t>
  </si>
  <si>
    <t>BO</t>
  </si>
  <si>
    <t>BOL</t>
  </si>
  <si>
    <t>68</t>
  </si>
  <si>
    <t>BOB</t>
  </si>
  <si>
    <t>Bolivian boliviano</t>
  </si>
  <si>
    <t>2521</t>
  </si>
  <si>
    <t>Limestone (2521)</t>
  </si>
  <si>
    <t>Limestone (2521), volume</t>
  </si>
  <si>
    <t>Voluntary transfers to government (donations) (144E1)</t>
  </si>
  <si>
    <t>Voluntary transfers to government (donations)</t>
  </si>
  <si>
    <t>144E1</t>
  </si>
  <si>
    <t>Bosnia and Herzegovina</t>
  </si>
  <si>
    <t>BA</t>
  </si>
  <si>
    <t>BIH</t>
  </si>
  <si>
    <t>70</t>
  </si>
  <si>
    <t>BRL</t>
  </si>
  <si>
    <t>Brazilian real</t>
  </si>
  <si>
    <t>2602</t>
  </si>
  <si>
    <t>Manganese (2602)</t>
  </si>
  <si>
    <t>Manganese (2602), volume</t>
  </si>
  <si>
    <t>Botswana</t>
  </si>
  <si>
    <t>BW</t>
  </si>
  <si>
    <t>BWA</t>
  </si>
  <si>
    <t>72</t>
  </si>
  <si>
    <t>BWP</t>
  </si>
  <si>
    <t>Botswana pula</t>
  </si>
  <si>
    <t>2515</t>
  </si>
  <si>
    <t>Marble (2515)</t>
  </si>
  <si>
    <t>Marble (2515), volume</t>
  </si>
  <si>
    <t>Brazil</t>
  </si>
  <si>
    <t>BR</t>
  </si>
  <si>
    <t>BRA</t>
  </si>
  <si>
    <t>76</t>
  </si>
  <si>
    <t>2525</t>
  </si>
  <si>
    <t>Mica (2525)</t>
  </si>
  <si>
    <t>Mica (2525), volume</t>
  </si>
  <si>
    <t>British Indian Ocean Territory</t>
  </si>
  <si>
    <t>IO</t>
  </si>
  <si>
    <t>IOT</t>
  </si>
  <si>
    <t>86</t>
  </si>
  <si>
    <t>2530</t>
  </si>
  <si>
    <t>Mineral substances not elsewhere specified (2530)</t>
  </si>
  <si>
    <t>Mineral substances not elsewhere specified (2530), volume</t>
  </si>
  <si>
    <t>British Virgin Islands</t>
  </si>
  <si>
    <t>VG</t>
  </si>
  <si>
    <t>VGB</t>
  </si>
  <si>
    <t>92</t>
  </si>
  <si>
    <t>2613</t>
  </si>
  <si>
    <t>Molybdenum (2613)</t>
  </si>
  <si>
    <t>Molybdenum (2613), volume</t>
  </si>
  <si>
    <t>Brunei Darussalam</t>
  </si>
  <si>
    <t>BN</t>
  </si>
  <si>
    <t>BRN</t>
  </si>
  <si>
    <t>96</t>
  </si>
  <si>
    <t>2511</t>
  </si>
  <si>
    <t>Natural barium sulphate (2511)</t>
  </si>
  <si>
    <t>Natural barium sulphate (2511), volume</t>
  </si>
  <si>
    <t>Bulgaria</t>
  </si>
  <si>
    <t>BG</t>
  </si>
  <si>
    <t>BGR</t>
  </si>
  <si>
    <t>100</t>
  </si>
  <si>
    <t>CAD</t>
  </si>
  <si>
    <t>Canadian dollar</t>
  </si>
  <si>
    <t>2528</t>
  </si>
  <si>
    <t>Natural borates and concentrates (2528)</t>
  </si>
  <si>
    <t>Natural borates and concentrates (2528), volume</t>
  </si>
  <si>
    <t>Burkina Faso</t>
  </si>
  <si>
    <t>BF</t>
  </si>
  <si>
    <t>BFA</t>
  </si>
  <si>
    <t>854</t>
  </si>
  <si>
    <t>CDF</t>
  </si>
  <si>
    <t>Congolese franc</t>
  </si>
  <si>
    <t>2510</t>
  </si>
  <si>
    <t>Natural calcium phosphates (2510)</t>
  </si>
  <si>
    <t>Natural calcium phosphates (2510), volume</t>
  </si>
  <si>
    <t>Burundi</t>
  </si>
  <si>
    <t>BI</t>
  </si>
  <si>
    <t>BDI</t>
  </si>
  <si>
    <t>108</t>
  </si>
  <si>
    <t>CHF</t>
  </si>
  <si>
    <t>Swiss franc</t>
  </si>
  <si>
    <t>2527</t>
  </si>
  <si>
    <t>Natural cryolite (2527)</t>
  </si>
  <si>
    <t>Natural cryolite (2527), volume</t>
  </si>
  <si>
    <t>Cambodia</t>
  </si>
  <si>
    <t>KH</t>
  </si>
  <si>
    <t>KHM</t>
  </si>
  <si>
    <t>116</t>
  </si>
  <si>
    <t>KHR</t>
  </si>
  <si>
    <t>Cambodian Riel</t>
  </si>
  <si>
    <t>CLF</t>
  </si>
  <si>
    <t>Chilean Unidad de Fomento</t>
  </si>
  <si>
    <t>2711</t>
  </si>
  <si>
    <t>Cameroon</t>
  </si>
  <si>
    <t>CM</t>
  </si>
  <si>
    <t>CMR</t>
  </si>
  <si>
    <t>120</t>
  </si>
  <si>
    <t>XAF</t>
  </si>
  <si>
    <t>Central African CFA franc</t>
  </si>
  <si>
    <t>CNH</t>
  </si>
  <si>
    <t>Chinese yuan renminbi (offshore)</t>
  </si>
  <si>
    <t>2504</t>
  </si>
  <si>
    <t>Natural graphite (2504)</t>
  </si>
  <si>
    <t>Natural graphite (2504), volume</t>
  </si>
  <si>
    <t>Canada</t>
  </si>
  <si>
    <t>CA</t>
  </si>
  <si>
    <t>CAN</t>
  </si>
  <si>
    <t>124</t>
  </si>
  <si>
    <t>COP</t>
  </si>
  <si>
    <t>Colombian peso</t>
  </si>
  <si>
    <t>2519</t>
  </si>
  <si>
    <t>Natural magnesium carbonate (2519)</t>
  </si>
  <si>
    <t>Natural magnesium carbonate (2519), volume</t>
  </si>
  <si>
    <t>Cape Verde</t>
  </si>
  <si>
    <t>CV</t>
  </si>
  <si>
    <t>CPV</t>
  </si>
  <si>
    <t>132</t>
  </si>
  <si>
    <t>CVE</t>
  </si>
  <si>
    <t>Cape Verdean escudo</t>
  </si>
  <si>
    <t>CRC</t>
  </si>
  <si>
    <t>Costa Rican colon</t>
  </si>
  <si>
    <t>2505</t>
  </si>
  <si>
    <t>Natural sands (2505)</t>
  </si>
  <si>
    <t>Natural sands (2505), volume</t>
  </si>
  <si>
    <t>Cayman Islands</t>
  </si>
  <si>
    <t>KY</t>
  </si>
  <si>
    <t>CYM</t>
  </si>
  <si>
    <t>136</t>
  </si>
  <si>
    <t>KYD</t>
  </si>
  <si>
    <t>Cayman Islands Dollar</t>
  </si>
  <si>
    <t>CUC</t>
  </si>
  <si>
    <t>Cuban peso convertible</t>
  </si>
  <si>
    <t>2526</t>
  </si>
  <si>
    <t>Natural steatite (2526)</t>
  </si>
  <si>
    <t>Natural steatite (2526), volume</t>
  </si>
  <si>
    <t>Central African Republic</t>
  </si>
  <si>
    <t>CF</t>
  </si>
  <si>
    <t>CAF</t>
  </si>
  <si>
    <t>140</t>
  </si>
  <si>
    <t>2604</t>
  </si>
  <si>
    <t>Nickel (2604)</t>
  </si>
  <si>
    <t>Nickel (2604), volume</t>
  </si>
  <si>
    <t>Chad</t>
  </si>
  <si>
    <t>TD</t>
  </si>
  <si>
    <t>TCD</t>
  </si>
  <si>
    <t>148</t>
  </si>
  <si>
    <t>CZK</t>
  </si>
  <si>
    <t>Czech koruna</t>
  </si>
  <si>
    <t>2615</t>
  </si>
  <si>
    <t>Niobium (2615)</t>
  </si>
  <si>
    <t>Niobium (2615), volume</t>
  </si>
  <si>
    <t>Chile</t>
  </si>
  <si>
    <t>CL</t>
  </si>
  <si>
    <t>CHL</t>
  </si>
  <si>
    <t>152</t>
  </si>
  <si>
    <t>DJF</t>
  </si>
  <si>
    <t>Djiboutian franc</t>
  </si>
  <si>
    <t>2617</t>
  </si>
  <si>
    <t>Other (2617)</t>
  </si>
  <si>
    <t>Other (2617), volume</t>
  </si>
  <si>
    <t>China</t>
  </si>
  <si>
    <t>CN</t>
  </si>
  <si>
    <t>CHN</t>
  </si>
  <si>
    <t>156</t>
  </si>
  <si>
    <t>DKK</t>
  </si>
  <si>
    <t>Danish krone</t>
  </si>
  <si>
    <t>2508</t>
  </si>
  <si>
    <t>Other clays (2508)</t>
  </si>
  <si>
    <t>Other clays (2508), volume</t>
  </si>
  <si>
    <t>Christmas Island</t>
  </si>
  <si>
    <t>CX</t>
  </si>
  <si>
    <t>CXR</t>
  </si>
  <si>
    <t>162</t>
  </si>
  <si>
    <t>DOP</t>
  </si>
  <si>
    <t>Dominican peso</t>
  </si>
  <si>
    <t>2621</t>
  </si>
  <si>
    <t>Other slag and ash (2621)</t>
  </si>
  <si>
    <t>Other slag and ash (2621), volume</t>
  </si>
  <si>
    <t>Cocos (Keeling) Islands</t>
  </si>
  <si>
    <t>CC</t>
  </si>
  <si>
    <t>CCK</t>
  </si>
  <si>
    <t>166</t>
  </si>
  <si>
    <t>2703</t>
  </si>
  <si>
    <t>Peat (2703)</t>
  </si>
  <si>
    <t>Peat (2703), volume</t>
  </si>
  <si>
    <t>Colombia</t>
  </si>
  <si>
    <t>CO</t>
  </si>
  <si>
    <t>COL</t>
  </si>
  <si>
    <t>170</t>
  </si>
  <si>
    <t>EGP</t>
  </si>
  <si>
    <t>Egyptian pound</t>
  </si>
  <si>
    <t>2517</t>
  </si>
  <si>
    <t>Pebbles (2517)</t>
  </si>
  <si>
    <t>Pebbles (2517), volume</t>
  </si>
  <si>
    <t>Comoros</t>
  </si>
  <si>
    <t>KM</t>
  </si>
  <si>
    <t>COM</t>
  </si>
  <si>
    <t>174</t>
  </si>
  <si>
    <t>KMF</t>
  </si>
  <si>
    <t>Comorian Franc</t>
  </si>
  <si>
    <t>ERN</t>
  </si>
  <si>
    <t>Eritrean nakfa</t>
  </si>
  <si>
    <t>2713</t>
  </si>
  <si>
    <t>Petroleum coke (2713)</t>
  </si>
  <si>
    <t>Petroleum coke (2713), volume</t>
  </si>
  <si>
    <t>Costa Rica</t>
  </si>
  <si>
    <t>CR</t>
  </si>
  <si>
    <t>CRI</t>
  </si>
  <si>
    <t>188</t>
  </si>
  <si>
    <t>ETB</t>
  </si>
  <si>
    <t>Ethiopian birr</t>
  </si>
  <si>
    <t>2712</t>
  </si>
  <si>
    <t>Petroleum jelly (2712)</t>
  </si>
  <si>
    <t>Petroleum jelly (2712), volume</t>
  </si>
  <si>
    <t>Cote d'Ivoire</t>
  </si>
  <si>
    <t>CI</t>
  </si>
  <si>
    <t>CIV</t>
  </si>
  <si>
    <t>384</t>
  </si>
  <si>
    <t>2710</t>
  </si>
  <si>
    <t>Petroleum oils excluding crude (2710)</t>
  </si>
  <si>
    <t>Petroleum oils excluding crude (2710), volume</t>
  </si>
  <si>
    <t>Croatia</t>
  </si>
  <si>
    <t>HR</t>
  </si>
  <si>
    <t>HRV</t>
  </si>
  <si>
    <t>191</t>
  </si>
  <si>
    <t>HRK</t>
  </si>
  <si>
    <t>Croatian Kuna</t>
  </si>
  <si>
    <t>FJD</t>
  </si>
  <si>
    <t>Fijian dollar</t>
  </si>
  <si>
    <t>2708</t>
  </si>
  <si>
    <t>Pitch and pitch coke (2708)</t>
  </si>
  <si>
    <t>Pitch and pitch coke (2708), volume</t>
  </si>
  <si>
    <t>Cuba</t>
  </si>
  <si>
    <t>CU</t>
  </si>
  <si>
    <t>CUB</t>
  </si>
  <si>
    <t>192</t>
  </si>
  <si>
    <t>FKP</t>
  </si>
  <si>
    <t>Falkland Islands pound</t>
  </si>
  <si>
    <t>2523</t>
  </si>
  <si>
    <t>Portland cement (2523)</t>
  </si>
  <si>
    <t>Portland cement (2523), volume</t>
  </si>
  <si>
    <t>Cyprus</t>
  </si>
  <si>
    <t>CY</t>
  </si>
  <si>
    <t>CYP</t>
  </si>
  <si>
    <t>196</t>
  </si>
  <si>
    <t>GBP</t>
  </si>
  <si>
    <t>Pound sterling</t>
  </si>
  <si>
    <t>2616</t>
  </si>
  <si>
    <t>Precious metals (2616)</t>
  </si>
  <si>
    <t>Precious metals (2616), volume</t>
  </si>
  <si>
    <t>Czech Republic</t>
  </si>
  <si>
    <t>CZ</t>
  </si>
  <si>
    <t>CZE</t>
  </si>
  <si>
    <t>203</t>
  </si>
  <si>
    <t>GEL</t>
  </si>
  <si>
    <t>Georgian lari</t>
  </si>
  <si>
    <t>2707</t>
  </si>
  <si>
    <t>Products of the distillation of coal tar (2707)</t>
  </si>
  <si>
    <t>Products of the distillation of coal tar (2707), volume</t>
  </si>
  <si>
    <t>Democratic Republic of Congo</t>
  </si>
  <si>
    <t>CD</t>
  </si>
  <si>
    <t>COD</t>
  </si>
  <si>
    <t>180</t>
  </si>
  <si>
    <t>GGP</t>
  </si>
  <si>
    <t>Pound</t>
  </si>
  <si>
    <t>2513</t>
  </si>
  <si>
    <t>Pumice stone (2513)</t>
  </si>
  <si>
    <t>Pumice stone (2513), volume</t>
  </si>
  <si>
    <t>Denmark</t>
  </si>
  <si>
    <t>DK</t>
  </si>
  <si>
    <t>DNK</t>
  </si>
  <si>
    <t>208</t>
  </si>
  <si>
    <t>GHS</t>
  </si>
  <si>
    <t>Ghanaian cedi</t>
  </si>
  <si>
    <t>2506</t>
  </si>
  <si>
    <t>Quartz (2506)</t>
  </si>
  <si>
    <t>Quartz (2506), volume</t>
  </si>
  <si>
    <t>Djibouti</t>
  </si>
  <si>
    <t>DJ</t>
  </si>
  <si>
    <t>DJI</t>
  </si>
  <si>
    <t>262</t>
  </si>
  <si>
    <t>GIP</t>
  </si>
  <si>
    <t>Gibraltar pound</t>
  </si>
  <si>
    <t>2522</t>
  </si>
  <si>
    <t>Quicklime (2522)</t>
  </si>
  <si>
    <t>Quicklime (2522), volume</t>
  </si>
  <si>
    <t>Dominica</t>
  </si>
  <si>
    <t>DM</t>
  </si>
  <si>
    <t>DMA</t>
  </si>
  <si>
    <t>212</t>
  </si>
  <si>
    <t>GMD</t>
  </si>
  <si>
    <t>Gambian dalasi</t>
  </si>
  <si>
    <t>2501</t>
  </si>
  <si>
    <t>Salt and pure sodium chloride (2501)</t>
  </si>
  <si>
    <t>Dominican Republic</t>
  </si>
  <si>
    <t>DO</t>
  </si>
  <si>
    <t>DOM</t>
  </si>
  <si>
    <t>214</t>
  </si>
  <si>
    <t>GNF</t>
  </si>
  <si>
    <t>Guinean franc</t>
  </si>
  <si>
    <t>2512</t>
  </si>
  <si>
    <t>Siliceous fossil meals (2512)</t>
  </si>
  <si>
    <t>Siliceous fossil meals (2512), volume</t>
  </si>
  <si>
    <t>Ecuador</t>
  </si>
  <si>
    <t>EC</t>
  </si>
  <si>
    <t>ECU</t>
  </si>
  <si>
    <t>218</t>
  </si>
  <si>
    <t>GTQ</t>
  </si>
  <si>
    <t>Guatemalan quetzal</t>
  </si>
  <si>
    <t>7106</t>
  </si>
  <si>
    <t>Silver (7106)</t>
  </si>
  <si>
    <t>Silver (7106), volume</t>
  </si>
  <si>
    <t>Egypt</t>
  </si>
  <si>
    <t>EG</t>
  </si>
  <si>
    <t>EGY</t>
  </si>
  <si>
    <t>818</t>
  </si>
  <si>
    <t>GYD</t>
  </si>
  <si>
    <t>Guyanese Dollar</t>
  </si>
  <si>
    <t>2619</t>
  </si>
  <si>
    <t>Slag (2619)</t>
  </si>
  <si>
    <t>Slag (2619), volume</t>
  </si>
  <si>
    <t>El Salvador</t>
  </si>
  <si>
    <t>SV</t>
  </si>
  <si>
    <t>SLV</t>
  </si>
  <si>
    <t>222</t>
  </si>
  <si>
    <t>HKD</t>
  </si>
  <si>
    <t>Hong Kong Dollar</t>
  </si>
  <si>
    <t>2514</t>
  </si>
  <si>
    <t>Slate (2514)</t>
  </si>
  <si>
    <t>Slate (2514), volume</t>
  </si>
  <si>
    <t>Equatorial Guinea</t>
  </si>
  <si>
    <t>GQ</t>
  </si>
  <si>
    <t>GNQ</t>
  </si>
  <si>
    <t>226</t>
  </si>
  <si>
    <t>HNL</t>
  </si>
  <si>
    <t>Honduran Lempira</t>
  </si>
  <si>
    <t>2503</t>
  </si>
  <si>
    <t>Sulphur of all kinds (2503)</t>
  </si>
  <si>
    <t>Sulphur of all kinds (2503), volume</t>
  </si>
  <si>
    <t>Eritrea</t>
  </si>
  <si>
    <t>ER</t>
  </si>
  <si>
    <t>ERI</t>
  </si>
  <si>
    <t>232</t>
  </si>
  <si>
    <t>2706</t>
  </si>
  <si>
    <t>Tar distilled from coal (2706)</t>
  </si>
  <si>
    <t>Tar distilled from coal (2706), volume</t>
  </si>
  <si>
    <t>Estonia</t>
  </si>
  <si>
    <t>EE</t>
  </si>
  <si>
    <t>EST</t>
  </si>
  <si>
    <t>233</t>
  </si>
  <si>
    <t>HTG</t>
  </si>
  <si>
    <t>Haitian Gourde</t>
  </si>
  <si>
    <t>2609</t>
  </si>
  <si>
    <t>Tin (2609)</t>
  </si>
  <si>
    <t>Tin (2609), volume</t>
  </si>
  <si>
    <t>Eswatini</t>
  </si>
  <si>
    <t>SZ</t>
  </si>
  <si>
    <t>SWZ</t>
  </si>
  <si>
    <t>748</t>
  </si>
  <si>
    <t>SZL</t>
  </si>
  <si>
    <t>Swazi Lilangeni</t>
  </si>
  <si>
    <t>HUF</t>
  </si>
  <si>
    <t>Hungarian Forint</t>
  </si>
  <si>
    <t>2614</t>
  </si>
  <si>
    <t>Titanium (2614)</t>
  </si>
  <si>
    <t>Titanium (2614), volume</t>
  </si>
  <si>
    <t>Ethiopia</t>
  </si>
  <si>
    <t>ET</t>
  </si>
  <si>
    <t>ETH</t>
  </si>
  <si>
    <t>231</t>
  </si>
  <si>
    <t>IDR</t>
  </si>
  <si>
    <t>Indonesian Rupiah</t>
  </si>
  <si>
    <t>2611</t>
  </si>
  <si>
    <t>Tungsten (2611)</t>
  </si>
  <si>
    <t>Tungsten (2611), volume</t>
  </si>
  <si>
    <t>Falkland Islands</t>
  </si>
  <si>
    <t>FK</t>
  </si>
  <si>
    <t>FLK</t>
  </si>
  <si>
    <t>238</t>
  </si>
  <si>
    <t>ILS</t>
  </si>
  <si>
    <t>Israeli New Shekel</t>
  </si>
  <si>
    <t>2612</t>
  </si>
  <si>
    <t>Uranium or thorium (2612)</t>
  </si>
  <si>
    <t>Uranium or thorium (2612), volume</t>
  </si>
  <si>
    <t>Faroe Islands</t>
  </si>
  <si>
    <t>FO</t>
  </si>
  <si>
    <t>FRO</t>
  </si>
  <si>
    <t>234</t>
  </si>
  <si>
    <t>IMP</t>
  </si>
  <si>
    <t>Isle of Man Pound</t>
  </si>
  <si>
    <t>2608</t>
  </si>
  <si>
    <t>Zinc (2608)</t>
  </si>
  <si>
    <t>Zinc (2608), volume</t>
  </si>
  <si>
    <t>Fiji</t>
  </si>
  <si>
    <t>FJ</t>
  </si>
  <si>
    <t>FJI</t>
  </si>
  <si>
    <t>242</t>
  </si>
  <si>
    <t>INR</t>
  </si>
  <si>
    <t>Indian Rupee</t>
  </si>
  <si>
    <t>Finland</t>
  </si>
  <si>
    <t>FI</t>
  </si>
  <si>
    <t>FIN</t>
  </si>
  <si>
    <t>246</t>
  </si>
  <si>
    <t>IQD</t>
  </si>
  <si>
    <t>Iraqi dinar</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</si>
  <si>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</si>
  <si>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</si>
  <si>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</si>
  <si>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</si>
  <si>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</si>
  <si>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</si>
  <si>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</si>
  <si>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</si>
  <si>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</si>
  <si>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</si>
  <si>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</si>
  <si>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</si>
  <si>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</si>
  <si>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</si>
  <si>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</si>
  <si>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</si>
  <si>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</si>
  <si>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</si>
  <si>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</si>
  <si>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</si>
  <si>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</si>
  <si>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</si>
  <si>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</si>
  <si>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</si>
  <si>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</si>
  <si>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</si>
  <si>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</si>
  <si>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</si>
  <si>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</si>
  <si>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</si>
  <si>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</si>
  <si>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</si>
  <si>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</si>
  <si>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</si>
  <si>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</si>
  <si>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</si>
  <si>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</si>
  <si>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</si>
  <si>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</si>
  <si>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</si>
  <si>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</si>
  <si>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</si>
  <si>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</si>
  <si>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</si>
  <si>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</si>
  <si>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</si>
  <si>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</si>
  <si>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</si>
  <si>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</si>
  <si>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</si>
  <si>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</si>
  <si>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</si>
  <si>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</si>
  <si>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</si>
  <si>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</si>
  <si>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</si>
  <si>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</si>
  <si>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</si>
  <si>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</si>
  <si>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</si>
  <si>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</si>
  <si>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</si>
  <si>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</si>
  <si>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</si>
  <si>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</si>
  <si>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</si>
  <si>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</si>
  <si>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</si>
  <si>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</si>
  <si>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</si>
  <si>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</si>
  <si>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</si>
  <si>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</si>
  <si>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</si>
  <si>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</si>
  <si>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</si>
  <si>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</si>
  <si>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</si>
  <si>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</si>
  <si>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</si>
  <si>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</si>
  <si>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</si>
  <si>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</si>
  <si>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</si>
  <si>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</si>
  <si>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</si>
  <si>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</si>
  <si>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</si>
  <si>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</si>
  <si>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</si>
  <si>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</si>
  <si>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</si>
  <si>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</si>
  <si>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</si>
  <si>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</si>
  <si>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</si>
  <si>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</si>
  <si>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</si>
  <si>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</si>
  <si>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</si>
  <si>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</si>
  <si>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</si>
  <si>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</si>
  <si>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</si>
  <si>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</si>
  <si>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</si>
  <si>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</si>
  <si>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</si>
  <si>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</si>
  <si>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</si>
  <si>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</si>
  <si>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</si>
  <si>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</si>
  <si>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</si>
  <si>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</si>
  <si>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</si>
  <si>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</si>
  <si>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</si>
  <si>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</si>
  <si>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</si>
  <si>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</si>
  <si>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</si>
  <si>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</si>
  <si>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</si>
  <si>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</si>
  <si>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</si>
  <si>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</si>
  <si>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</si>
  <si>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</si>
  <si>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</si>
  <si>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</si>
  <si>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</si>
  <si>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</si>
  <si>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</si>
  <si>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</si>
  <si>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</si>
  <si>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</si>
  <si>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</si>
  <si>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</si>
  <si>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</si>
  <si>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</si>
  <si>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</si>
  <si>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</si>
  <si>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</si>
  <si>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</si>
  <si>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</si>
  <si>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</si>
  <si>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</si>
  <si>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</si>
  <si>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</si>
  <si>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</si>
  <si>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</si>
  <si>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</si>
  <si>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</si>
  <si>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</si>
  <si>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</si>
  <si>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</si>
  <si>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</si>
  <si>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</si>
  <si>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</si>
  <si>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</si>
  <si>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</si>
  <si>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</si>
  <si>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</si>
  <si>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</si>
  <si>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</si>
  <si>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</si>
  <si>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</si>
  <si>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</si>
  <si>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</si>
  <si>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</si>
  <si>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</si>
  <si>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</si>
  <si>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</si>
  <si>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</si>
  <si>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</si>
  <si>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</si>
  <si>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</si>
  <si>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</si>
  <si>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</si>
  <si>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</si>
  <si>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</si>
  <si>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</si>
  <si>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</si>
  <si>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</si>
  <si>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</si>
  <si>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</si>
  <si>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</si>
  <si>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</si>
  <si>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</si>
  <si>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</si>
  <si>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</si>
  <si>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</si>
  <si>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</si>
  <si>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</si>
  <si>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</si>
  <si>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</si>
  <si>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</si>
  <si>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</si>
  <si>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</si>
  <si>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</si>
  <si>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</si>
  <si>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</si>
  <si>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</si>
  <si>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</si>
  <si>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</si>
  <si>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</si>
  <si>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</si>
  <si>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</si>
  <si>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</si>
  <si>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</si>
  <si>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</si>
  <si>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</si>
  <si>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</si>
  <si>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</si>
  <si>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</si>
  <si>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</si>
  <si>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</si>
  <si>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</si>
  <si>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</si>
  <si>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</si>
  <si>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</si>
  <si>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</si>
  <si>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</si>
  <si>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</si>
  <si>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</si>
  <si>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</si>
  <si>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</si>
  <si>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</si>
  <si>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</si>
  <si>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</si>
  <si>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</si>
  <si>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</si>
  <si>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</si>
  <si>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</si>
  <si>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</si>
  <si>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</si>
  <si>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</si>
  <si>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</si>
  <si>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</si>
  <si>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</si>
  <si>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</si>
  <si>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</si>
  <si>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</si>
  <si>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</si>
  <si>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</si>
  <si>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</si>
  <si>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</si>
  <si>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</si>
  <si>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</si>
  <si>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</si>
  <si>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</si>
  <si>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</si>
  <si>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</si>
  <si>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</si>
  <si>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</si>
  <si>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</si>
  <si>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</si>
  <si>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</si>
  <si>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</si>
  <si>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</si>
  <si>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</si>
  <si>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</si>
  <si>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</si>
  <si>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</si>
  <si>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</si>
  <si>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</si>
  <si>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</si>
  <si>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</si>
  <si>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</si>
  <si>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</si>
  <si>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</si>
  <si>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</si>
  <si>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</si>
  <si>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</si>
  <si>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</si>
  <si>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</si>
  <si>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</si>
  <si>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</si>
  <si>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</si>
  <si>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</si>
  <si>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</si>
  <si>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</si>
  <si>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</si>
  <si>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</si>
  <si>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</si>
  <si>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</si>
  <si>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</si>
  <si>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</si>
  <si>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</si>
  <si>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</si>
  <si>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</si>
  <si>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</si>
  <si>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</si>
  <si>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</si>
  <si>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</si>
  <si>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</si>
  <si>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</si>
  <si>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</si>
  <si>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</si>
  <si>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</si>
  <si>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</si>
  <si>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</si>
  <si>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</si>
  <si>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</si>
  <si>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</si>
  <si>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</si>
  <si>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</si>
  <si>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</si>
  <si>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</si>
  <si>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</si>
  <si>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</si>
  <si>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</si>
  <si>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</si>
  <si>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</si>
  <si>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</si>
  <si>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</si>
  <si>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</si>
  <si>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</si>
  <si>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</si>
  <si>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</si>
  <si>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</si>
  <si>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</si>
  <si>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</si>
  <si>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</si>
  <si>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</si>
  <si>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</si>
  <si>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</si>
  <si>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</si>
  <si>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</si>
  <si>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</si>
  <si>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</si>
  <si>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</si>
  <si>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</si>
  <si>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</si>
  <si>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</si>
  <si>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</si>
  <si>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</si>
  <si>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</si>
  <si>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</si>
  <si>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</si>
  <si>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</si>
  <si>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</si>
  <si>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</si>
  <si>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</si>
  <si>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</si>
  <si>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</si>
  <si>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</si>
  <si>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</si>
  <si>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</si>
  <si>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</si>
  <si>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</si>
  <si>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</si>
  <si>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</si>
  <si>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</si>
  <si>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</si>
  <si>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</si>
  <si>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</si>
  <si>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</si>
  <si>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</si>
  <si>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</si>
  <si>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</si>
  <si>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</si>
  <si>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</si>
  <si>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</si>
  <si>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</si>
  <si>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</si>
  <si>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</si>
  <si>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</si>
  <si>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</si>
  <si>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</si>
  <si>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</si>
  <si>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</si>
  <si>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</si>
  <si>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</si>
  <si>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</si>
  <si>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</si>
  <si>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</si>
  <si>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</si>
  <si>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</si>
  <si>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</si>
  <si>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</si>
  <si>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</si>
  <si>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</si>
  <si>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</si>
  <si>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</si>
  <si>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</si>
  <si>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</si>
  <si>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</si>
  <si>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</si>
  <si>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</si>
  <si>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</si>
  <si>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</si>
  <si>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</si>
  <si>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</si>
  <si>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</si>
  <si>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</si>
  <si>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</si>
  <si>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</si>
  <si>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</si>
  <si>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</si>
  <si>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</si>
  <si>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</si>
  <si>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</si>
  <si>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</si>
  <si>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</si>
  <si>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</si>
  <si>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</si>
  <si>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</si>
  <si>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</si>
  <si>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</si>
  <si>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</si>
  <si>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</si>
  <si>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</si>
  <si>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</si>
  <si>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</si>
  <si>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</si>
  <si>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</si>
  <si>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</si>
  <si>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</si>
  <si>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</si>
  <si>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</si>
  <si>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</si>
  <si>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</si>
  <si>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</si>
  <si>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</si>
  <si>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</si>
  <si>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</si>
  <si>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</si>
  <si>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</si>
  <si>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</si>
  <si>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</si>
  <si>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</si>
  <si>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</si>
  <si>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</si>
  <si>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</si>
  <si>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</si>
  <si>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</si>
  <si>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</si>
  <si>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</si>
  <si>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</si>
  <si>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</si>
  <si>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</si>
  <si>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</si>
  <si>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</si>
  <si>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</si>
  <si>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</si>
  <si>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</si>
  <si>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</si>
  <si>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</si>
  <si>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</si>
  <si>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</si>
  <si>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</si>
  <si>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</si>
  <si>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</si>
  <si>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</si>
  <si>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</si>
  <si>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</si>
  <si>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</si>
  <si>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</si>
  <si>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</si>
  <si>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</si>
  <si>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</si>
  <si>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</si>
  <si>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</si>
  <si>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</si>
  <si>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</si>
  <si>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</si>
  <si>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</si>
  <si>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</si>
  <si>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</si>
  <si>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</si>
  <si>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</si>
  <si>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</si>
  <si>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</si>
  <si>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</si>
  <si>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</si>
  <si>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</si>
  <si>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</si>
  <si>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</si>
  <si>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</si>
  <si>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</si>
  <si>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</si>
  <si>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</si>
  <si>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</si>
  <si>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</si>
  <si>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</si>
  <si>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</si>
  <si>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</si>
  <si>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</si>
  <si>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</si>
  <si>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</si>
  <si>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</si>
  <si>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</si>
  <si>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</si>
  <si>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</si>
  <si>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</si>
  <si>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</si>
  <si>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</si>
  <si>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</si>
  <si>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</si>
  <si>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</si>
  <si>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</si>
  <si>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</si>
  <si>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</si>
  <si>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</si>
  <si>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</si>
  <si>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</si>
  <si>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</si>
  <si>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</si>
  <si>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</si>
  <si>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</si>
  <si>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</si>
  <si>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</si>
  <si>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</si>
  <si>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</si>
  <si>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</si>
  <si>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</si>
  <si>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</si>
  <si>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</si>
  <si>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</si>
  <si>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</si>
  <si>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</si>
  <si>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</si>
  <si>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</si>
  <si>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</si>
  <si>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</si>
  <si>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</si>
  <si>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</si>
  <si>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</si>
  <si>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</si>
  <si>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</si>
  <si>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</si>
  <si>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</si>
  <si>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</si>
  <si>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</si>
  <si>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</si>
  <si>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</si>
  <si>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</si>
  <si>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</si>
  <si>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</si>
  <si>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</si>
  <si>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</si>
  <si>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</si>
  <si>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</si>
  <si>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</si>
  <si>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</si>
  <si>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</si>
  <si>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</si>
  <si>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</si>
  <si>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</si>
  <si>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</si>
  <si>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</si>
  <si>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</si>
  <si>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</si>
  <si>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</si>
  <si>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</si>
  <si>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</si>
  <si>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</si>
  <si>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</si>
  <si>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</si>
  <si>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</si>
  <si>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</si>
  <si>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</si>
  <si>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</si>
  <si>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</si>
  <si>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</si>
  <si>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</si>
  <si>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</si>
  <si>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</si>
  <si>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</si>
  <si>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</si>
  <si>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</si>
  <si>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</si>
  <si>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</si>
  <si>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</si>
  <si>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</si>
  <si>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</si>
  <si>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</si>
  <si>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</si>
  <si>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</si>
  <si>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</si>
  <si>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</si>
  <si>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</si>
  <si>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</si>
  <si>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</si>
  <si>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</si>
  <si>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</si>
  <si>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</si>
  <si>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</si>
  <si>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</si>
  <si>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</si>
  <si>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</si>
  <si>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</si>
  <si>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</si>
  <si>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</si>
  <si>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</si>
  <si>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</si>
  <si>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</si>
  <si>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</si>
  <si>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</si>
  <si>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</si>
  <si>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</si>
  <si>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</si>
  <si>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</si>
  <si>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</si>
  <si>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</si>
  <si>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</si>
  <si>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</si>
  <si>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</si>
  <si>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</si>
  <si>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</si>
  <si>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</si>
  <si>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</si>
  <si>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</si>
  <si>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</si>
  <si>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</si>
  <si>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</si>
  <si>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</si>
  <si>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</si>
  <si>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</si>
  <si>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</si>
  <si>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</si>
  <si>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</si>
  <si>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</si>
  <si>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</si>
  <si>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</si>
  <si>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</si>
  <si>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</si>
  <si>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</si>
  <si>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</si>
  <si>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</si>
  <si>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</si>
  <si>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</si>
  <si>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</si>
  <si>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</si>
  <si>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</si>
  <si>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</si>
  <si>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</si>
  <si>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</si>
  <si>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</si>
  <si>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</si>
  <si>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</si>
  <si>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</si>
  <si>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</si>
  <si>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</si>
  <si>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</si>
  <si>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</si>
  <si>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</si>
  <si>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</si>
  <si>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</si>
  <si>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</si>
  <si>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</si>
  <si>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</si>
  <si>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</si>
  <si>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</si>
  <si>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</si>
  <si>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</si>
  <si>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</si>
  <si>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</si>
  <si>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</si>
  <si>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</si>
  <si>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</si>
  <si>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</si>
  <si>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</si>
  <si>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</si>
  <si>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</si>
  <si>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</si>
  <si>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</si>
  <si>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</si>
  <si>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</si>
  <si>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</si>
  <si>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</si>
  <si>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</si>
  <si>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</si>
  <si>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</si>
  <si>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</si>
  <si>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</si>
  <si>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</si>
  <si>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</si>
  <si>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</si>
  <si>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</si>
  <si>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</si>
  <si>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</si>
  <si>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</si>
  <si>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</si>
  <si>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</si>
  <si>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</si>
  <si>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</si>
  <si>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</si>
  <si>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</si>
  <si>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</si>
  <si>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</si>
  <si>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</si>
  <si>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</si>
  <si>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</si>
  <si>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</si>
  <si>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</si>
  <si>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</si>
  <si>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</si>
  <si>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</si>
  <si>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</si>
  <si>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</si>
  <si>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</si>
  <si>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</si>
  <si>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</si>
  <si>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</si>
  <si>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</si>
  <si>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</si>
  <si>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</si>
  <si>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</si>
  <si>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</si>
  <si>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</si>
  <si>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</si>
  <si>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</si>
  <si>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</si>
  <si>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</si>
  <si>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</si>
  <si>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</si>
  <si>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</si>
  <si>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</si>
  <si>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</si>
  <si>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</si>
  <si>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</si>
  <si>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</si>
  <si>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</si>
  <si>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</si>
  <si>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</si>
  <si>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</si>
  <si>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</si>
  <si>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</si>
  <si>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</si>
  <si>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</si>
  <si>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</si>
  <si>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</si>
  <si>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</si>
  <si>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</si>
  <si>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</si>
  <si>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</si>
  <si>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</si>
  <si>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</si>
  <si>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</si>
  <si>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</si>
  <si>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</si>
  <si>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</si>
  <si>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</si>
  <si>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</si>
  <si>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</si>
  <si>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</si>
  <si>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</si>
  <si>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</si>
  <si>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</si>
  <si>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</si>
  <si>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</si>
  <si>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</si>
  <si>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</si>
  <si>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</si>
  <si>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</si>
  <si>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</si>
  <si>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</si>
  <si>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</si>
  <si>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</si>
  <si>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</si>
  <si>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</si>
  <si>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</si>
  <si>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</si>
  <si>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</si>
  <si>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</si>
  <si>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</si>
  <si>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</si>
  <si>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</si>
  <si>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</si>
  <si>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</si>
  <si>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</si>
  <si>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</si>
  <si>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</si>
  <si>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</si>
  <si>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</si>
  <si>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</si>
  <si>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</si>
  <si>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</si>
  <si>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</si>
  <si>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</si>
  <si>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</si>
  <si>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</si>
  <si>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</si>
  <si>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</si>
  <si>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</si>
  <si>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</si>
  <si>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</si>
  <si>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</si>
  <si>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</si>
  <si>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</si>
  <si>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</si>
  <si>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</si>
  <si>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</si>
  <si>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</si>
  <si>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</si>
  <si>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</si>
  <si>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</si>
  <si>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</si>
  <si>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</si>
  <si>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</si>
  <si>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</si>
  <si>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</si>
  <si>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</si>
  <si>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</si>
  <si>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</si>
  <si>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</si>
  <si>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</si>
  <si>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</si>
  <si>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</si>
  <si>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</si>
  <si>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</si>
  <si>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</si>
  <si>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</si>
  <si>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</si>
  <si>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</si>
  <si>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</si>
  <si>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</si>
  <si>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</si>
  <si>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</si>
  <si>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</si>
  <si>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</si>
  <si>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</si>
  <si>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</si>
  <si>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</si>
  <si>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</si>
  <si>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</si>
  <si>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</si>
  <si>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</si>
  <si>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</si>
  <si>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</si>
  <si>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</si>
  <si>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</si>
  <si>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</si>
  <si>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</si>
  <si>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</si>
  <si>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</si>
  <si>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</si>
  <si>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</si>
  <si>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</si>
  <si>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</si>
  <si>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</si>
  <si>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</si>
  <si>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</si>
  <si>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</si>
  <si>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</si>
  <si>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</si>
  <si>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</si>
  <si>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</si>
  <si>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</si>
  <si>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</si>
  <si>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</si>
  <si>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</si>
  <si>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 xml:space="preserve">HRB 100364 </t>
  </si>
  <si>
    <t>HRB 42138</t>
  </si>
  <si>
    <t>HRB 100644</t>
  </si>
  <si>
    <t>HRB 159705</t>
  </si>
  <si>
    <t>HRB 27594</t>
  </si>
  <si>
    <t>LEAG Lausitzer Energie Bergbau AG</t>
  </si>
  <si>
    <t>HRB 3326</t>
  </si>
  <si>
    <t>D-EITI-Secretariat</t>
  </si>
  <si>
    <t>https://www.d-eiti.de/wp-content/uploads/2016/12/2016-10-21-D-EITI-Open-Data-Konzept-finale-Version_EN.pdf</t>
  </si>
  <si>
    <t>D-EITI Report, Annex a.vi and Chapter 4.b</t>
  </si>
  <si>
    <t>D-EITI Report, Annex a.i.5.b</t>
  </si>
  <si>
    <t>Payments are disclosed in some federal state on regional or municipal level.</t>
  </si>
  <si>
    <t>D-EITI Report, Chapter 2, The extractive industry in Germany</t>
  </si>
  <si>
    <t xml:space="preserve">D-EITI Report, Chapter 3. Legal Framework for the extractive industry
</t>
  </si>
  <si>
    <t>D-EITI Report, Chapter 3. Legal Framework for the extractive industry</t>
  </si>
  <si>
    <t>D-EITI Report, Chapter 3, a. Who is responsible? Laws and the responsibilities of public authorities</t>
  </si>
  <si>
    <t>D-EITI Report, Chapter 3, b. How are mining projects approved?; D-EITI Report, Chapter 3, c. Where can information about granted licences be found?</t>
  </si>
  <si>
    <t>D-EITI Report, Chapter 3, c, i. Register of licenses</t>
  </si>
  <si>
    <t>D-EITI Report, Annex, a, v. Requirement 4.5 (Transactions related to state-owned enterprises)</t>
  </si>
  <si>
    <t>https://de.statista.com/statistik/daten/studie/164032/umfrage/einnahmen-und-ausgaben-des-deutschen-staats/#professional</t>
  </si>
  <si>
    <t>https://www.destatis.de/DE/Themen/Arbeit/Arbeitsmarkt/Erwerbstaetigkeit/Tabellen/insgesamt.html</t>
  </si>
  <si>
    <t xml:space="preserve">D-EITI Report, Chapter 5, d. Contribution to export </t>
  </si>
  <si>
    <t>D-EITI Report, Chapter 5, a. Contribution to the GDP</t>
  </si>
  <si>
    <t>D-EITI Report, Chapter 5, b. Contribution to government
revenue</t>
  </si>
  <si>
    <t>D-EITI Report, Annex, a, ii. Requirement 4.2: "Revenues in kind paid to government agencies by the extractive industry are not known."</t>
  </si>
  <si>
    <t>D-EITI report, Annex a.iii Requirement 4.3:  "No knowledge exists of agreements that provide for the direct exchange of goods or services against the granting of oil, gas or mining exploration/extraction licenses."</t>
  </si>
  <si>
    <t>D-EITI Report, Chapter 3,c, ii. Beneficial Ownership</t>
  </si>
  <si>
    <t>https://www.bundesanzeiger.de/</t>
  </si>
  <si>
    <t>Sum of payments for trade tax (and, where applicable) for leases.</t>
  </si>
  <si>
    <t>D-EITI Report, Chapter 5. The economic importance of the extractive industry in Germany</t>
  </si>
  <si>
    <t>D-EITI Report, Chapter 4.e.; https://www.bundeshaushalt.de/#; https://offenerhaushalt.de/</t>
  </si>
  <si>
    <t>Neptune Energy Deutschland GmbH
(former: Engie E&amp;P Holding Germany GmbH)</t>
  </si>
  <si>
    <t>Trade Tax</t>
  </si>
  <si>
    <t>Corporation Tax</t>
  </si>
  <si>
    <t>Lease Payments</t>
  </si>
  <si>
    <t>Mining and Extraction Royalties</t>
  </si>
  <si>
    <t>Payments to Improve the Infrastructure</t>
  </si>
  <si>
    <t>Potash and salts</t>
  </si>
  <si>
    <t>Crude oil and natural gas</t>
  </si>
  <si>
    <t xml:space="preserve">Crude oil and natural gas </t>
  </si>
  <si>
    <t>Quarried natural resources</t>
  </si>
  <si>
    <t>D-EITI Report, Chapter 7.1.a., figure 7: Overview of compensation directories in the Federal States</t>
  </si>
  <si>
    <t>https://de.statista.com/statistik/daten/studie/165463/umfrage/deutsche-exporte-wert-jahreszahlen/</t>
  </si>
  <si>
    <t>D-EITI Report, Chapter 7.1, Dealing with human internvention in nature, figure 7</t>
  </si>
  <si>
    <t>D-EITI Report, Chapter 7.1, Dealing with human internvention in nature</t>
  </si>
  <si>
    <t>Hülskens Holding GmbH &amp; Co. KG</t>
  </si>
  <si>
    <t>HRB 10881</t>
  </si>
  <si>
    <t>K+S Minerals and Agriculture GmbH</t>
  </si>
  <si>
    <t>Enter the word "Jahresabschlüsse" in the search bar of https://www.bundesanzeiger.de/.</t>
  </si>
  <si>
    <r>
      <t>EITI Requirement 3.3</t>
    </r>
    <r>
      <rPr>
        <b/>
        <sz val="11"/>
        <rFont val="Franklin Gothic Book"/>
        <family val="2"/>
      </rPr>
      <t>: Exports</t>
    </r>
  </si>
  <si>
    <t>Disclosure of export volumes</t>
  </si>
  <si>
    <t>Disclosure of export values</t>
  </si>
  <si>
    <t>https://rohstofftransparenz.de/en/download/</t>
  </si>
  <si>
    <t>https://www.online-handelsregister.de/</t>
  </si>
  <si>
    <t>responsible Amtsgericht/Registergericht</t>
  </si>
  <si>
    <t>Handelsregisternummer</t>
  </si>
  <si>
    <t>http://www.beb.de/default.html</t>
  </si>
  <si>
    <t>https://www.dyckerhoff.com/</t>
  </si>
  <si>
    <t>https://corporate.exxonmobil.de/</t>
  </si>
  <si>
    <t>https://www.heidelbergcement.de/de</t>
  </si>
  <si>
    <t>https://huelskens.de/de/startseite.html</t>
  </si>
  <si>
    <t>https://www.leag.de/de/</t>
  </si>
  <si>
    <t>https://www.neptuneenergy.de/</t>
  </si>
  <si>
    <t>https://www.quarzwerke.com/</t>
  </si>
  <si>
    <t>https://www.rwe.com/</t>
  </si>
  <si>
    <t>https://www.salzwerke.de/de/startseite.html</t>
  </si>
  <si>
    <t>http://www.vermilionenergy.de/</t>
  </si>
  <si>
    <t>https://www.wacker.com/cms/de-de/home/home.html</t>
  </si>
  <si>
    <t>https://wintershalldea.de/de</t>
  </si>
  <si>
    <t>https://www.rwe.com/investor-relations/corporate-governance/zahlungsberichte</t>
  </si>
  <si>
    <t>https://www.bundesanzeiger.de/pub/de/start?13</t>
  </si>
  <si>
    <t>Municipalities (Level of local government)</t>
  </si>
  <si>
    <t>JTSD-Braunkohlebergbau GmbH / MIBRAG</t>
  </si>
  <si>
    <t>Sibelco Gruppe</t>
  </si>
  <si>
    <t xml:space="preserve">HRB 1581 </t>
  </si>
  <si>
    <t>HRB 9374</t>
  </si>
  <si>
    <t>https://www.sibelco.com/</t>
  </si>
  <si>
    <t>https://www.kpluss.com/de-de/</t>
  </si>
  <si>
    <t>https://www.mibrag.de/</t>
  </si>
  <si>
    <t>https://www.bundesanzeiger.de/pub/de/start?0</t>
  </si>
  <si>
    <t>Government Agencies (Level of local government)</t>
  </si>
  <si>
    <t>Tax Offices (Level of state government ("Länder"))</t>
  </si>
  <si>
    <t>https://www-genesis.destatis.de/genesis/online</t>
  </si>
  <si>
    <t>*Note: Data on exports in Germany include re-exports.</t>
  </si>
  <si>
    <t>Landesamt für Bergbau, Energie und Geologie (LBEG) Hannover, Lower Saxony</t>
  </si>
  <si>
    <t>Regierung von Oberbayern, Bergamt Südbayern, München, Bavaria</t>
  </si>
  <si>
    <t>Landesamt für Geologie und Bergwesen Sachsen-Anhalt, Halle, Saxony Anhalt</t>
  </si>
  <si>
    <t>Neptune Energy Deutschland GmbH</t>
  </si>
  <si>
    <t>Landesamt für Bergbau, Energie und Geologie (LBEG) Hannover für Freie und Hansestadt Hamburg, Hamburg</t>
  </si>
  <si>
    <t>Landesamt für Bergbau, Energie und Geologie (LBEG) Hannover für Finanzverwaltung Schleswig Holstein, Schleswig Holstein</t>
  </si>
  <si>
    <t>Landesamt für Geologie und Bergbau, Mainz-Hechtsheim, Rhineland Palatinate</t>
  </si>
  <si>
    <t>Vermillion Energy Germany GmbH &amp; Co. KG</t>
  </si>
  <si>
    <t>Landesamt für Geologie, Rohstoffe und Bergbau im Regierungspräsidium Freiburg, Baden Wurttemberg</t>
  </si>
  <si>
    <t xml:space="preserve">Part 3, Reporting entities: A list of reporting projects in Germany is not available. However, a more detailed breakdown of production activities can be provided in form of the recipients of minesite and extraction royalties. </t>
  </si>
  <si>
    <t xml:space="preserve">D-EITI Report, Chapter 7.3. Employment and social affairs </t>
  </si>
  <si>
    <t>(average exchange rate for 2020)</t>
  </si>
  <si>
    <t>https://www.irs.gov/individuals/international-taxpayers/yearly-average-currency-exchange-rates</t>
  </si>
  <si>
    <t>Mareike Göhler-Robus</t>
  </si>
  <si>
    <t>D-EITI Report, Chapter 4. Revenues generated by the extractive industry</t>
  </si>
  <si>
    <t>Grant Thornton AG
Wirtschaftsprüfungsgesellschaft Düsseldorf</t>
  </si>
  <si>
    <t>https://rohstofftransparenz.de/downloads/5.D-EITI%20Bericht_Daten.zip</t>
  </si>
  <si>
    <t>D-EITI Report, Chapter 10</t>
  </si>
  <si>
    <t>D-EITI Report, Chapter 4 and Chapter 10</t>
  </si>
  <si>
    <t>At 107.4 million tonnes, lignite (Braunkohle) extraction decreased. According to the estimate of the BGR, this corresponds to a value of €1,545 million.</t>
  </si>
  <si>
    <t>35.8 million tonnes of pure sodium clorides were extracted in 2020. However, for pure sodium clorides (Kalisalz) there was no value calculation possible.</t>
  </si>
  <si>
    <t>14.2 million tonnes of industrial brine and evaporated salt were produced in 2020. The BGR calculated the value of the production of rock salt,  industrial brine and evaporated salt (Steinsalz und Industriesole) to be €399 million, based on value information from the Federal Statistical Office.</t>
  </si>
  <si>
    <t>The extracted output of clay amounted to 13.8 million tonnes in 2020. The BGR calculated the value of clay (Tone (fein- und grobkeramischer Ton)) extracted in Germany in 2020 at €161 million.</t>
  </si>
  <si>
    <t>According to the BGR, 0.8 million tonnes of kaolin (Kaolin) worth €58 million was extracted.</t>
  </si>
  <si>
    <t xml:space="preserve">In 2020, 262 million tonnes of gravel and sand (Kies und Sand) were extracted, with a value of €1,956 million.
</t>
  </si>
  <si>
    <t>In 2020, 0.4 million tonnes of quarried natural stone (Naturwerksteine) were extracted, with an estimated value of €37 million.</t>
  </si>
  <si>
    <t>55.2 million tonnes of limestone, marlstone and dolomite (Kalk-/Mergel-/Dolomitstein) valued at €813 million were extracted in 2020.</t>
  </si>
  <si>
    <t>Wintershall DEA AG</t>
  </si>
  <si>
    <t>HRB 209823</t>
  </si>
  <si>
    <t>Regierungspräsidium Darmstadt, Wiesbaden, Hesse</t>
  </si>
  <si>
    <t>Wintershall Dea AG</t>
  </si>
  <si>
    <t xml:space="preserve">D-EITI Report, Ch.10, iii, Identification of government agencies: [explanation] Due to the federal structure of the administration in Germany no central recording of the relevant cash flows is possible. The responsible individual government agencies are located at the regional and municipal level. </t>
  </si>
  <si>
    <t>Sm3</t>
  </si>
  <si>
    <t>In 2020, 0.5 tonnes of coal with a value of €60.08 million were exported.</t>
  </si>
  <si>
    <t>In 2020, 3.4 million tonnes of salt with a value of €216.4 million were exported.</t>
  </si>
  <si>
    <t>In 2020, 8.2 million tonnes of natural sands with a value of  €136 million were exported.</t>
  </si>
  <si>
    <t>The extraction of hard coal phased out at the end of 2018.</t>
  </si>
  <si>
    <t>Mining Authorities (Level of state government ("Länder"))</t>
  </si>
  <si>
    <t>D-EITI report, Annex a.iv Requirement 4.4: "In Germany specific revenue streams for grid-bound supply with electricity and gas and for the use of oil 
pipelines are not levied by government agencies. The operators of these networks are thus subject to general company taxation."</t>
  </si>
  <si>
    <t>https://www.bundesrechnungshof.de/DE/2_veroeffentlichungen/veroeffentlichungen_node.html</t>
  </si>
  <si>
    <t>The total amount in the Part 4 and 5 are identical, because it was chosen to introduce payments reported by companies into Part 4 due to the following explanation: The government disclosure in Germany builds upon the statistical codes (NACE) of the core economic activity. Mixed companies with minor extractive activities might not be included in this statistic – but do report under EITI because they regard themselves as “extractive companies”.This could cause numbers for total government revenues that are even smaller than payments reported by companies and would lead otherwise to a coverage exceeding 100%.</t>
  </si>
  <si>
    <t>Due to a judgment of the ECJ of 22 November 2022 (C-37/20, C-601/20) the legal implications of the ruling on the transparency register are unclear. Currently, members of the public have to apply for access through justifying `legitimate interest´ whereas it is not yet defined what constitutes a `legitimate interest´.</t>
  </si>
  <si>
    <t>https://eur-lex.europa.eu/legal-content/EN/TXT/?qid=1671803449590&amp;uri=CELEX%3A62020CJ0037</t>
  </si>
  <si>
    <t>http://www.rohstofftransparenz.de/</t>
  </si>
  <si>
    <t>https://www.govdata.de/</t>
  </si>
  <si>
    <t>Forstamt Pfälzer Rheinauen, Bellheim, Rhineland Palatine</t>
  </si>
  <si>
    <t>Berzirksregierung Arnsberg, Arnsberg, North Rhine-Westphalia</t>
  </si>
  <si>
    <t>Two companies in Germany extract potash salt and magnesium salt (Kali- und Kalisalzprodukte). The usable extracted output in 2020 amounted to 6.2 million tonnes in the form of potash and potash salt products (BGR 2020). The BGR calculated that the total quantity of these products has a value of roughly €1,598 million.</t>
  </si>
  <si>
    <t>2020 saw 5.7 billion m³ of natural gas (Erdgas) (incl. petroleum gas) extracted from sites in nine German Federal States. As in the case of crude oil, the BGR again used the average 2020  cross-border prices as a basis for estimating the value of natural gas production at €610 million.</t>
  </si>
  <si>
    <t>German crude oil (Erdöl) production in 2020 was approximately 1.9 million tonnes. As in the case of hard coal, the BGR again used the average 2020 cross-border
prices as a basis for estimating the value of crude oil production at €528 million.</t>
  </si>
  <si>
    <t>In 2020, 9.8 million tonnes of quartz gravel and quartz sands (Quarzkies und -sand) were extracted, valued at €262 million.</t>
  </si>
  <si>
    <t>In 2020, 223 million tonnes of broken natural stone (Gebrochene Natursteine) with a value of €1,720 million were extracted.</t>
  </si>
  <si>
    <t xml:space="preserve">
Partially systematically disclosed: Several federal states publish a transparent online licence cadastre (i.e. land registration).</t>
  </si>
  <si>
    <t>Chapter 3: "In principle, the conditions under which natural resources are extracted in Germany are not directly negotiated between the extractive companies and the government agencies. The conditions for the exploration and extraction of natural resources are generally validated by law and implemented by the respective competent authorities."</t>
  </si>
  <si>
    <t xml:space="preserve">Payments for trade tax (and, where applicable, for leases) go directly to government agencies at the municipal level in the sense of a ‘subnational level’. There are no other significant cash flows from the extractive industry to (in this sense) ‘sub-national’ agencies. </t>
  </si>
  <si>
    <t xml:space="preserve">In 2020, 47.5 million tonnes of natural gas with a value of €8.426 billion were exported. </t>
  </si>
  <si>
    <t>In 2020, 0.03 million tonnes of crude oil with a value of €6.99 million were exported.</t>
  </si>
  <si>
    <t>https://d-eiti.de/Downloads/Gesamtpaket%205.%20D-EITI%20Bericht.pdf</t>
  </si>
  <si>
    <t xml:space="preserve">The government does not systematically discolose EITI data at a single location. However, the reporting portal of the D-EITI (rohstofftransparenz.de) functions as clearing house for D-EITI relevant data. </t>
  </si>
  <si>
    <t xml:space="preserve">D-EITI Report, Ch. 10, Figure 9, Participating companies and/or groups of companies per sector. </t>
  </si>
  <si>
    <t>https://rohstofftransparenz.de/downloads/2023-03_Bergbauberechtigungen_Gesamt_Stand%202022.xlsx</t>
  </si>
  <si>
    <t>An overview of all the licences in Germany can be accessed via the link. An overview of changes of licences in the respective reporting year can be accessed here: https://rohstofftransparenz.de/downloads/2023_03Uebersicht_Aenderungen_Bergbauberechtigungen_2018_bis_2022_nach_Bundesland.xlsx</t>
  </si>
  <si>
    <t>The D-EITI report shows volume and values of different kinds of salt and pure sodium chlorides (Kalisalz, Kali- und Kalisalzprodukte und Steinsalz und Industriesole).</t>
  </si>
  <si>
    <t>In 2020, 0.9 million tonnes of lignte with a value of €90.03 million were exported.</t>
  </si>
  <si>
    <t>In 2020, 0.9 million tonnes of kaolin (Kaolin und kaolinhaltiger Ton und Lehm) with a value of €57 million were exported.</t>
  </si>
  <si>
    <t>In 2020, 0.4 million tonnes of Quartz (Quarz (ausgenommen natürliche Sande), Quarzite) with a value of €8 million were exported.</t>
  </si>
  <si>
    <t>Holcim (Deutschland) GmbH</t>
  </si>
  <si>
    <t>HRB 139 449</t>
  </si>
  <si>
    <t>https://www.holcim.de/de</t>
  </si>
  <si>
    <t>Disclosure of production volumes</t>
  </si>
  <si>
    <t>Disclosure of production values</t>
  </si>
  <si>
    <t>D-EITI Report, Chapter 2 b, Natural resource extraction totals</t>
  </si>
  <si>
    <t xml:space="preserve">D-EITI Report, Chapter 10. </t>
  </si>
  <si>
    <t>All revenues of the extractive sector are included in either national budget or federal state budget.</t>
  </si>
  <si>
    <t>Quasi-fiscal revenues, as queried under requirement 6.2 of the EITI standard, are not known.</t>
  </si>
  <si>
    <t>see explanatory note above.</t>
  </si>
  <si>
    <t>see D-EITI Report, Annex a.i.5.b:
As in the case of income tax on wages and salaries, social security contributions (= employers’ contributions to the social security of the employees) are paid by the employer for the employees. Depending on the type of contribution, however, the employer contributes up to half of this social security payment. In essence, these contributions are for pension, health, unemployment and long-term care insurance. However, social security contributions are not a specific tax for the extractive industry – and they are also expressly excluded from reporting in terms of commercial law. For this reason, these contributions are not included in the German EITI report.</t>
  </si>
  <si>
    <t xml:space="preserve">The sum of dividend and tax payments is €23.034.832,36. 
The dividend paid in 2020 for the previous financial year amounted to €16,812,000.00 (see Annual Report 2020, p. 95: www.salzwerke.de/de/investor-relations/finanzberichte/geschaeftsberichte.html). Tax payments amounted to €6,222,832.36.
Based on the annual report for the City of Heilbronn (https://www.heilbronn.de/fileadmin/daten/stadtheilbronn/formulare/rathaus/stadtkaemmerei/Beteiligungsbericht_2020_neu.pdf) Heilbronn received €7.8 mio. in dividends.
Based on the annual report for the Federal State of Baden-Wurttemberg (https://www.bwstiftung.de/fileadmin/bw-stiftung/Publikationen/Stiftung/BW-Stiftung_Jahresbericht_2020_Ansicht.pdf) Baden-Wurttemberg received €8.2 mio. in dividends </t>
  </si>
  <si>
    <t xml:space="preserve">Südwestdeutsche Salzwerke AG is the only SOE in the german extractive sector and participated in the D-EITI  process (see D-EITI Report, Chapter 10). The state share amounts to 93.11% (Federal State of Baden-Wurrtemberg)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</si>
</sst>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s>
  <fonts count="75" x14ac:knownFonts="1">
    <font>
      <sz val="10.5"/>
      <color theme="1"/>
      <name val="Calibri"/>
      <family val="2"/>
    </font>
    <font>
      <sz val="11"/>
      <color theme="1"/>
      <name val="Calibri"/>
      <family val="2"/>
      <scheme val="minor"/>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i/>
      <sz val="18"/>
      <color theme="1"/>
      <name val="Franklin Gothic Book"/>
      <family val="2"/>
    </font>
    <font>
      <sz val="10"/>
      <color theme="1"/>
      <name val="Arial"/>
      <family val="2"/>
    </font>
    <font>
      <sz val="11"/>
      <color rgb="FF00000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3">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s>
  <cellStyleXfs count="10">
    <xf numFmtId="0" fontId="0" fillId="0" borderId="0"/>
    <xf numFmtId="164" fontId="4" fillId="0" borderId="0" applyFont="0" applyFill="0" applyBorder="0" applyAlignment="0" applyProtection="0"/>
    <xf numFmtId="0" fontId="7" fillId="0" borderId="0" applyNumberFormat="0" applyFill="0" applyBorder="0" applyAlignment="0" applyProtection="0"/>
    <xf numFmtId="0" fontId="8" fillId="0" borderId="0"/>
    <xf numFmtId="0" fontId="9" fillId="0" borderId="0" applyNumberFormat="0" applyFill="0" applyBorder="0" applyAlignment="0" applyProtection="0"/>
    <xf numFmtId="0" fontId="11" fillId="0" borderId="0" applyNumberFormat="0" applyFill="0" applyBorder="0" applyAlignment="0" applyProtection="0"/>
    <xf numFmtId="9" fontId="4" fillId="0" borderId="0" applyFont="0" applyFill="0" applyBorder="0" applyAlignment="0" applyProtection="0"/>
    <xf numFmtId="0" fontId="73" fillId="0" borderId="0"/>
    <xf numFmtId="0" fontId="1" fillId="0" borderId="0"/>
    <xf numFmtId="0" fontId="73" fillId="0" borderId="0"/>
  </cellStyleXfs>
  <cellXfs count="363">
    <xf numFmtId="0" fontId="0" fillId="0" borderId="0" xfId="0"/>
    <xf numFmtId="0" fontId="6"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10" fillId="0" borderId="0" xfId="0" applyNumberFormat="1" applyFont="1" applyAlignment="1">
      <alignment horizontal="left"/>
    </xf>
    <xf numFmtId="49" fontId="0" fillId="0" borderId="0" xfId="0" applyNumberFormat="1"/>
    <xf numFmtId="0" fontId="0" fillId="0" borderId="0" xfId="0" applyNumberFormat="1" applyAlignment="1"/>
    <xf numFmtId="0" fontId="12" fillId="0" borderId="0" xfId="0" quotePrefix="1" applyFont="1" applyAlignment="1"/>
    <xf numFmtId="0" fontId="0" fillId="0" borderId="0" xfId="0" applyFont="1" applyAlignment="1"/>
    <xf numFmtId="0" fontId="13" fillId="0" borderId="0" xfId="3" applyFont="1" applyFill="1" applyAlignment="1">
      <alignment horizontal="left" vertical="center"/>
    </xf>
    <xf numFmtId="0" fontId="13" fillId="0" borderId="0" xfId="3" applyFont="1" applyFill="1" applyBorder="1" applyAlignment="1">
      <alignment horizontal="left" vertical="center"/>
    </xf>
    <xf numFmtId="0" fontId="15" fillId="0" borderId="0" xfId="3" applyFont="1" applyFill="1" applyBorder="1" applyAlignment="1">
      <alignment vertical="center"/>
    </xf>
    <xf numFmtId="0" fontId="18"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vertical="center"/>
    </xf>
    <xf numFmtId="0" fontId="18" fillId="0" borderId="0" xfId="3" applyFont="1" applyFill="1" applyAlignment="1">
      <alignment horizontal="left" vertical="center"/>
    </xf>
    <xf numFmtId="0" fontId="22" fillId="0" borderId="0" xfId="0" applyFont="1"/>
    <xf numFmtId="0" fontId="19" fillId="0" borderId="0" xfId="3" applyFont="1" applyFill="1" applyAlignment="1">
      <alignment horizontal="left" vertical="center"/>
    </xf>
    <xf numFmtId="0" fontId="19" fillId="0" borderId="0" xfId="3" applyFont="1" applyFill="1" applyBorder="1" applyAlignment="1">
      <alignment horizontal="left" vertical="center"/>
    </xf>
    <xf numFmtId="0" fontId="17" fillId="0" borderId="4" xfId="3" applyFont="1" applyFill="1" applyBorder="1" applyAlignment="1">
      <alignment vertical="center"/>
    </xf>
    <xf numFmtId="0" fontId="24" fillId="0" borderId="0" xfId="0" applyFont="1"/>
    <xf numFmtId="0" fontId="16" fillId="0" borderId="0" xfId="3" applyFont="1" applyFill="1" applyBorder="1" applyAlignment="1">
      <alignment vertical="center"/>
    </xf>
    <xf numFmtId="0" fontId="22" fillId="0" borderId="0" xfId="0" applyFont="1" applyAlignment="1"/>
    <xf numFmtId="0" fontId="33" fillId="0" borderId="0" xfId="3" applyFont="1" applyFill="1" applyAlignment="1">
      <alignment horizontal="left" vertical="center"/>
    </xf>
    <xf numFmtId="0" fontId="3" fillId="0" borderId="0" xfId="0" applyFont="1"/>
    <xf numFmtId="0" fontId="33" fillId="5" borderId="0" xfId="3" applyFont="1" applyFill="1" applyAlignment="1">
      <alignment horizontal="left" vertical="center"/>
    </xf>
    <xf numFmtId="0" fontId="24" fillId="5" borderId="0" xfId="3" applyFont="1" applyFill="1" applyBorder="1" applyAlignment="1">
      <alignment vertical="center"/>
    </xf>
    <xf numFmtId="0" fontId="39" fillId="5" borderId="0" xfId="2" applyFont="1" applyFill="1" applyBorder="1" applyAlignment="1"/>
    <xf numFmtId="0" fontId="30" fillId="4" borderId="34" xfId="3" applyFont="1" applyFill="1" applyBorder="1" applyAlignment="1">
      <alignment horizontal="left" vertical="center"/>
    </xf>
    <xf numFmtId="0" fontId="30" fillId="0" borderId="34" xfId="3" applyFont="1" applyFill="1" applyBorder="1" applyAlignment="1">
      <alignment horizontal="left" vertical="center"/>
    </xf>
    <xf numFmtId="0" fontId="40" fillId="5" borderId="0" xfId="3" applyFont="1" applyFill="1" applyBorder="1" applyAlignment="1">
      <alignment horizontal="left" vertical="center"/>
    </xf>
    <xf numFmtId="0" fontId="39" fillId="0" borderId="0" xfId="4" applyFont="1" applyFill="1" applyBorder="1" applyAlignment="1"/>
    <xf numFmtId="0" fontId="43" fillId="0" borderId="0" xfId="3" applyFont="1" applyFill="1" applyBorder="1" applyAlignment="1">
      <alignment vertical="center" wrapText="1"/>
    </xf>
    <xf numFmtId="0" fontId="43" fillId="0" borderId="37" xfId="3" applyFont="1" applyFill="1" applyBorder="1" applyAlignment="1">
      <alignment horizontal="left" vertical="center"/>
    </xf>
    <xf numFmtId="0" fontId="34" fillId="0" borderId="37" xfId="3" applyFont="1" applyFill="1" applyBorder="1" applyAlignment="1">
      <alignment vertical="center"/>
    </xf>
    <xf numFmtId="0" fontId="34" fillId="0" borderId="0" xfId="3" applyFont="1" applyFill="1" applyBorder="1" applyAlignment="1">
      <alignment vertical="center"/>
    </xf>
    <xf numFmtId="0" fontId="47" fillId="0" borderId="0" xfId="3" applyFont="1" applyFill="1" applyBorder="1" applyAlignment="1">
      <alignment vertical="center"/>
    </xf>
    <xf numFmtId="0" fontId="34" fillId="0" borderId="0" xfId="3" applyFont="1" applyFill="1" applyBorder="1" applyAlignment="1">
      <alignment horizontal="left" vertical="center"/>
    </xf>
    <xf numFmtId="0" fontId="43" fillId="0" borderId="0" xfId="3" applyFont="1" applyFill="1" applyAlignment="1">
      <alignment horizontal="left" vertical="center"/>
    </xf>
    <xf numFmtId="0" fontId="33" fillId="0" borderId="0" xfId="0" applyFont="1"/>
    <xf numFmtId="0" fontId="34" fillId="6" borderId="0" xfId="3" applyFont="1" applyFill="1" applyBorder="1" applyAlignment="1">
      <alignment horizontal="left" vertical="center"/>
    </xf>
    <xf numFmtId="0" fontId="36" fillId="6" borderId="0" xfId="3" applyFont="1" applyFill="1" applyBorder="1" applyAlignment="1">
      <alignment vertical="center"/>
    </xf>
    <xf numFmtId="0" fontId="34" fillId="6" borderId="0" xfId="3" applyFont="1" applyFill="1" applyBorder="1" applyAlignment="1">
      <alignment vertical="center"/>
    </xf>
    <xf numFmtId="0" fontId="37" fillId="6" borderId="0" xfId="3" applyFont="1" applyFill="1" applyBorder="1" applyAlignment="1">
      <alignment horizontal="left" vertical="center"/>
    </xf>
    <xf numFmtId="0" fontId="29" fillId="6" borderId="0" xfId="3" applyFont="1" applyFill="1" applyBorder="1" applyAlignment="1">
      <alignment vertical="center"/>
    </xf>
    <xf numFmtId="0" fontId="34" fillId="6" borderId="0" xfId="3" applyFont="1" applyFill="1" applyBorder="1" applyAlignment="1">
      <alignment vertical="center" wrapText="1"/>
    </xf>
    <xf numFmtId="0" fontId="37" fillId="6" borderId="0" xfId="3" applyFont="1" applyFill="1" applyBorder="1" applyAlignment="1">
      <alignment vertical="center"/>
    </xf>
    <xf numFmtId="0" fontId="24" fillId="6" borderId="0" xfId="3" applyFont="1" applyFill="1" applyBorder="1" applyAlignment="1">
      <alignment vertical="center"/>
    </xf>
    <xf numFmtId="0" fontId="30" fillId="6" borderId="0" xfId="3" applyFont="1" applyFill="1" applyBorder="1" applyAlignment="1">
      <alignment vertical="center"/>
    </xf>
    <xf numFmtId="0" fontId="35" fillId="6" borderId="0" xfId="3" applyFont="1" applyFill="1" applyBorder="1" applyAlignment="1">
      <alignment vertical="center"/>
    </xf>
    <xf numFmtId="0" fontId="37" fillId="6" borderId="0" xfId="3" applyFont="1" applyFill="1" applyBorder="1" applyAlignment="1">
      <alignment horizontal="left" vertical="center" indent="2"/>
    </xf>
    <xf numFmtId="0" fontId="40" fillId="7" borderId="34" xfId="3" applyFont="1" applyFill="1" applyBorder="1" applyAlignment="1">
      <alignment horizontal="left" vertical="center"/>
    </xf>
    <xf numFmtId="0" fontId="39" fillId="6" borderId="0" xfId="4" applyFont="1" applyFill="1" applyBorder="1" applyAlignment="1"/>
    <xf numFmtId="0" fontId="41" fillId="6" borderId="23" xfId="3" applyFont="1" applyFill="1" applyBorder="1" applyAlignment="1">
      <alignment vertical="center" wrapText="1"/>
    </xf>
    <xf numFmtId="0" fontId="43" fillId="6" borderId="24" xfId="3" applyFont="1" applyFill="1" applyBorder="1" applyAlignment="1">
      <alignment vertical="center" wrapText="1"/>
    </xf>
    <xf numFmtId="0" fontId="44" fillId="6" borderId="25" xfId="3" applyFont="1" applyFill="1" applyBorder="1" applyAlignment="1">
      <alignment vertical="center" wrapText="1"/>
    </xf>
    <xf numFmtId="0" fontId="41" fillId="6" borderId="26" xfId="3" applyFont="1" applyFill="1" applyBorder="1" applyAlignment="1">
      <alignment vertical="center" wrapText="1"/>
    </xf>
    <xf numFmtId="0" fontId="43" fillId="6" borderId="1" xfId="3" applyFont="1" applyFill="1" applyBorder="1" applyAlignment="1">
      <alignment vertical="center" wrapText="1"/>
    </xf>
    <xf numFmtId="0" fontId="43" fillId="6" borderId="27" xfId="3" applyFont="1" applyFill="1" applyBorder="1" applyAlignment="1">
      <alignment vertical="center" wrapText="1"/>
    </xf>
    <xf numFmtId="0" fontId="43" fillId="6" borderId="30" xfId="3" applyFont="1" applyFill="1" applyBorder="1" applyAlignment="1">
      <alignment vertical="center" wrapText="1"/>
    </xf>
    <xf numFmtId="0" fontId="43" fillId="6" borderId="31" xfId="3" applyFont="1" applyFill="1" applyBorder="1" applyAlignment="1">
      <alignment vertical="center" wrapText="1"/>
    </xf>
    <xf numFmtId="0" fontId="44" fillId="6" borderId="30" xfId="3" applyFont="1" applyFill="1" applyBorder="1" applyAlignment="1">
      <alignment vertical="center" wrapText="1"/>
    </xf>
    <xf numFmtId="0" fontId="44" fillId="6" borderId="28" xfId="3" applyFont="1" applyFill="1" applyBorder="1" applyAlignment="1">
      <alignment vertical="center" wrapText="1"/>
    </xf>
    <xf numFmtId="0" fontId="43" fillId="6" borderId="20" xfId="3" applyFont="1" applyFill="1" applyBorder="1" applyAlignment="1">
      <alignment vertical="center" wrapText="1"/>
    </xf>
    <xf numFmtId="0" fontId="43" fillId="6" borderId="29" xfId="3" applyFont="1" applyFill="1" applyBorder="1" applyAlignment="1">
      <alignment vertical="center" wrapText="1"/>
    </xf>
    <xf numFmtId="0" fontId="40" fillId="0" borderId="0" xfId="3" applyFont="1" applyFill="1" applyBorder="1" applyAlignment="1">
      <alignment horizontal="left" vertical="center"/>
    </xf>
    <xf numFmtId="0" fontId="35" fillId="0" borderId="9" xfId="3" applyFont="1" applyFill="1" applyBorder="1" applyAlignment="1" applyProtection="1">
      <alignment vertical="center"/>
      <protection locked="0"/>
    </xf>
    <xf numFmtId="0" fontId="34" fillId="0" borderId="2" xfId="3" applyFont="1" applyFill="1" applyBorder="1" applyAlignment="1">
      <alignment horizontal="left" vertical="center"/>
    </xf>
    <xf numFmtId="0" fontId="34" fillId="0" borderId="4" xfId="3" applyFont="1" applyFill="1" applyBorder="1" applyAlignment="1" applyProtection="1">
      <alignment horizontal="left" vertical="center" indent="2"/>
      <protection locked="0"/>
    </xf>
    <xf numFmtId="0" fontId="43" fillId="4" borderId="6" xfId="3" applyFont="1" applyFill="1" applyBorder="1" applyAlignment="1">
      <alignment horizontal="left" vertical="center"/>
    </xf>
    <xf numFmtId="0" fontId="24" fillId="0" borderId="4" xfId="3" applyFont="1" applyFill="1" applyBorder="1" applyAlignment="1" applyProtection="1">
      <alignment horizontal="left" vertical="center" indent="2"/>
      <protection locked="0"/>
    </xf>
    <xf numFmtId="0" fontId="34" fillId="0" borderId="5" xfId="3" applyFont="1" applyFill="1" applyBorder="1" applyAlignment="1">
      <alignment vertical="center"/>
    </xf>
    <xf numFmtId="0" fontId="43" fillId="0" borderId="2" xfId="3" applyFont="1" applyFill="1" applyBorder="1" applyAlignment="1">
      <alignment horizontal="left" vertical="center"/>
    </xf>
    <xf numFmtId="0" fontId="34" fillId="0" borderId="10" xfId="3" applyFont="1" applyFill="1" applyBorder="1" applyAlignment="1">
      <alignment vertical="center"/>
    </xf>
    <xf numFmtId="0" fontId="43" fillId="4" borderId="11" xfId="3" applyFont="1" applyFill="1" applyBorder="1" applyAlignment="1">
      <alignment horizontal="left" vertical="center"/>
    </xf>
    <xf numFmtId="0" fontId="34" fillId="0" borderId="9" xfId="3" applyFont="1" applyFill="1" applyBorder="1" applyAlignment="1" applyProtection="1">
      <alignment horizontal="left" vertical="center" indent="2"/>
      <protection locked="0"/>
    </xf>
    <xf numFmtId="0" fontId="34" fillId="0" borderId="4" xfId="3" applyFont="1" applyFill="1" applyBorder="1" applyAlignment="1" applyProtection="1">
      <alignment horizontal="left" vertical="center" wrapText="1" indent="2"/>
      <protection locked="0"/>
    </xf>
    <xf numFmtId="0" fontId="34" fillId="0" borderId="12" xfId="3" applyFont="1" applyFill="1" applyBorder="1" applyAlignment="1" applyProtection="1">
      <alignment horizontal="left" vertical="center" wrapText="1" indent="2"/>
      <protection locked="0"/>
    </xf>
    <xf numFmtId="0" fontId="43" fillId="0" borderId="1" xfId="3" applyFont="1" applyFill="1" applyBorder="1" applyAlignment="1">
      <alignment horizontal="left" vertical="center"/>
    </xf>
    <xf numFmtId="0" fontId="43" fillId="4" borderId="0" xfId="3" applyFont="1" applyFill="1" applyBorder="1" applyAlignment="1">
      <alignment horizontal="left" vertical="center"/>
    </xf>
    <xf numFmtId="0" fontId="43" fillId="0" borderId="12" xfId="3" applyFont="1" applyFill="1" applyBorder="1" applyAlignment="1">
      <alignment horizontal="left" vertical="center"/>
    </xf>
    <xf numFmtId="0" fontId="43" fillId="4" borderId="13" xfId="3" applyFont="1" applyFill="1" applyBorder="1" applyAlignment="1">
      <alignment horizontal="left" vertical="center"/>
    </xf>
    <xf numFmtId="0" fontId="43" fillId="0" borderId="11" xfId="3" applyFont="1" applyFill="1" applyBorder="1" applyAlignment="1">
      <alignment horizontal="left" vertical="center"/>
    </xf>
    <xf numFmtId="0" fontId="47" fillId="4" borderId="2" xfId="3" applyFont="1" applyFill="1" applyBorder="1" applyAlignment="1">
      <alignment vertical="center"/>
    </xf>
    <xf numFmtId="0" fontId="34" fillId="0" borderId="0" xfId="3" applyFont="1" applyFill="1" applyBorder="1" applyAlignment="1">
      <alignment horizontal="left" vertical="center" indent="1"/>
    </xf>
    <xf numFmtId="0" fontId="34" fillId="0" borderId="4" xfId="3" applyFont="1" applyFill="1" applyBorder="1" applyAlignment="1" applyProtection="1">
      <alignment horizontal="left" vertical="center" indent="4"/>
      <protection locked="0"/>
    </xf>
    <xf numFmtId="0" fontId="34" fillId="0" borderId="4" xfId="3" applyFont="1" applyFill="1" applyBorder="1" applyAlignment="1" applyProtection="1">
      <alignment horizontal="left" vertical="center" indent="6"/>
      <protection locked="0"/>
    </xf>
    <xf numFmtId="0" fontId="43" fillId="0" borderId="36" xfId="3" applyFont="1" applyFill="1" applyBorder="1" applyAlignment="1">
      <alignment horizontal="left" vertical="center"/>
    </xf>
    <xf numFmtId="0" fontId="48" fillId="0" borderId="1" xfId="2" applyFont="1" applyFill="1" applyBorder="1" applyAlignment="1" applyProtection="1">
      <alignment horizontal="left" vertical="center" indent="2"/>
      <protection locked="0"/>
    </xf>
    <xf numFmtId="0" fontId="34" fillId="0" borderId="0"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vertical="center"/>
    </xf>
    <xf numFmtId="0" fontId="43" fillId="0" borderId="6" xfId="3" applyFont="1" applyFill="1" applyBorder="1" applyAlignment="1">
      <alignment horizontal="left" vertical="center"/>
    </xf>
    <xf numFmtId="0" fontId="35" fillId="0" borderId="22" xfId="3" applyFont="1" applyFill="1" applyBorder="1" applyAlignment="1" applyProtection="1">
      <alignment vertical="center"/>
      <protection locked="0"/>
    </xf>
    <xf numFmtId="0" fontId="41" fillId="0" borderId="16" xfId="3" applyFont="1" applyFill="1" applyBorder="1" applyAlignment="1">
      <alignment horizontal="left" vertical="center"/>
    </xf>
    <xf numFmtId="0" fontId="49" fillId="0" borderId="16" xfId="3" applyFont="1" applyFill="1" applyBorder="1" applyAlignment="1">
      <alignment vertical="center"/>
    </xf>
    <xf numFmtId="0" fontId="34" fillId="0" borderId="9" xfId="3" applyFont="1" applyFill="1" applyBorder="1" applyAlignment="1" applyProtection="1">
      <alignment vertical="center"/>
      <protection locked="0"/>
    </xf>
    <xf numFmtId="0" fontId="34" fillId="7" borderId="5" xfId="3" applyFont="1" applyFill="1" applyBorder="1" applyAlignment="1">
      <alignment vertical="center"/>
    </xf>
    <xf numFmtId="166" fontId="34" fillId="7" borderId="5" xfId="3" applyNumberFormat="1" applyFont="1" applyFill="1" applyBorder="1" applyAlignment="1">
      <alignment vertical="center"/>
    </xf>
    <xf numFmtId="0" fontId="34" fillId="7" borderId="0" xfId="3" applyFont="1" applyFill="1" applyBorder="1" applyAlignment="1">
      <alignment vertical="center"/>
    </xf>
    <xf numFmtId="166" fontId="34" fillId="7" borderId="0" xfId="3" applyNumberFormat="1" applyFont="1" applyFill="1" applyBorder="1" applyAlignment="1">
      <alignment vertical="center"/>
    </xf>
    <xf numFmtId="0" fontId="34" fillId="7" borderId="1" xfId="3" applyFont="1" applyFill="1" applyBorder="1" applyAlignment="1">
      <alignment vertical="center"/>
    </xf>
    <xf numFmtId="165" fontId="34" fillId="7" borderId="0" xfId="1" applyNumberFormat="1" applyFont="1" applyFill="1" applyBorder="1" applyAlignment="1">
      <alignment vertical="center"/>
    </xf>
    <xf numFmtId="0" fontId="35" fillId="0" borderId="2" xfId="3" applyFont="1" applyFill="1" applyBorder="1" applyAlignment="1" applyProtection="1">
      <alignment vertical="center"/>
      <protection locked="0"/>
    </xf>
    <xf numFmtId="0" fontId="41" fillId="0" borderId="2" xfId="3" applyFont="1" applyFill="1" applyBorder="1" applyAlignment="1">
      <alignment horizontal="left" vertical="center"/>
    </xf>
    <xf numFmtId="10" fontId="49" fillId="0" borderId="2" xfId="3" applyNumberFormat="1" applyFont="1" applyFill="1" applyBorder="1" applyAlignment="1">
      <alignment vertical="center"/>
    </xf>
    <xf numFmtId="0" fontId="34" fillId="0" borderId="9" xfId="3" applyFont="1" applyFill="1" applyBorder="1" applyAlignment="1" applyProtection="1">
      <alignment horizontal="left" vertical="center" indent="4"/>
      <protection locked="0"/>
    </xf>
    <xf numFmtId="0" fontId="34" fillId="7" borderId="2" xfId="3" applyFont="1" applyFill="1" applyBorder="1" applyAlignment="1">
      <alignment vertical="center"/>
    </xf>
    <xf numFmtId="0" fontId="43" fillId="4" borderId="2" xfId="3" applyFont="1" applyFill="1" applyBorder="1" applyAlignment="1">
      <alignment horizontal="left" vertical="center"/>
    </xf>
    <xf numFmtId="0" fontId="53" fillId="0" borderId="0" xfId="2" applyFont="1" applyFill="1"/>
    <xf numFmtId="0" fontId="24" fillId="0" borderId="0" xfId="3" applyFont="1" applyFill="1" applyBorder="1" applyAlignment="1">
      <alignment horizontal="left" vertical="center"/>
    </xf>
    <xf numFmtId="0" fontId="28" fillId="0" borderId="23" xfId="2" applyFont="1" applyFill="1" applyBorder="1" applyAlignment="1">
      <alignment horizontal="left" vertical="center" wrapText="1"/>
    </xf>
    <xf numFmtId="0" fontId="34" fillId="0" borderId="23" xfId="3" applyFont="1" applyFill="1" applyBorder="1" applyAlignment="1">
      <alignment vertical="center" wrapText="1"/>
    </xf>
    <xf numFmtId="0" fontId="34" fillId="0" borderId="24" xfId="3" applyFont="1" applyFill="1" applyBorder="1" applyAlignment="1">
      <alignment horizontal="left" vertical="center" indent="1"/>
    </xf>
    <xf numFmtId="0" fontId="34" fillId="0" borderId="24" xfId="3" applyFont="1" applyFill="1" applyBorder="1" applyAlignment="1">
      <alignment vertical="center" wrapText="1"/>
    </xf>
    <xf numFmtId="0" fontId="34" fillId="0" borderId="24" xfId="3" applyFont="1" applyFill="1" applyBorder="1" applyAlignment="1">
      <alignment horizontal="left" vertical="center" indent="3"/>
    </xf>
    <xf numFmtId="0" fontId="34" fillId="0" borderId="25" xfId="3" applyFont="1" applyFill="1" applyBorder="1" applyAlignment="1">
      <alignment horizontal="left" vertical="center" indent="3"/>
    </xf>
    <xf numFmtId="0" fontId="34" fillId="0" borderId="0" xfId="3" applyFont="1" applyFill="1" applyBorder="1" applyAlignment="1">
      <alignment horizontal="left" vertical="center" indent="5"/>
    </xf>
    <xf numFmtId="0" fontId="34" fillId="0" borderId="30" xfId="3" applyFont="1" applyFill="1" applyBorder="1" applyAlignment="1">
      <alignment horizontal="left" vertical="center" indent="5"/>
    </xf>
    <xf numFmtId="0" fontId="34" fillId="0" borderId="35" xfId="3" applyFont="1" applyFill="1" applyBorder="1" applyAlignment="1">
      <alignment horizontal="left" vertical="center"/>
    </xf>
    <xf numFmtId="0" fontId="37" fillId="0" borderId="23" xfId="3" applyFont="1" applyFill="1" applyBorder="1" applyAlignment="1">
      <alignment vertical="center"/>
    </xf>
    <xf numFmtId="0" fontId="34" fillId="0" borderId="25" xfId="3" applyFont="1" applyFill="1" applyBorder="1" applyAlignment="1">
      <alignment horizontal="left" vertical="center" indent="1"/>
    </xf>
    <xf numFmtId="0" fontId="34" fillId="0" borderId="24" xfId="3" applyFont="1" applyFill="1" applyBorder="1" applyAlignment="1">
      <alignment horizontal="left" vertical="center" wrapText="1" indent="1"/>
    </xf>
    <xf numFmtId="0" fontId="34" fillId="0" borderId="24" xfId="3" applyFont="1" applyFill="1" applyBorder="1" applyAlignment="1">
      <alignment horizontal="left" vertical="center" wrapText="1" indent="3"/>
    </xf>
    <xf numFmtId="0" fontId="34" fillId="0" borderId="25" xfId="3" applyFont="1" applyFill="1" applyBorder="1" applyAlignment="1">
      <alignment horizontal="left" vertical="center" wrapText="1" indent="3"/>
    </xf>
    <xf numFmtId="0" fontId="34" fillId="0" borderId="25" xfId="3" applyFont="1" applyFill="1" applyBorder="1" applyAlignment="1">
      <alignment horizontal="left" vertical="center" wrapText="1" indent="1"/>
    </xf>
    <xf numFmtId="0" fontId="24" fillId="0" borderId="23" xfId="3" applyFont="1" applyFill="1" applyBorder="1" applyAlignment="1">
      <alignment vertical="center"/>
    </xf>
    <xf numFmtId="0" fontId="36" fillId="0" borderId="24" xfId="2" applyFont="1" applyFill="1" applyBorder="1" applyAlignment="1">
      <alignment horizontal="left" vertical="center" wrapText="1" indent="1"/>
    </xf>
    <xf numFmtId="0" fontId="36" fillId="0" borderId="25" xfId="2" applyFont="1" applyFill="1" applyBorder="1" applyAlignment="1">
      <alignment horizontal="left" vertical="center" wrapText="1" indent="1"/>
    </xf>
    <xf numFmtId="167" fontId="34" fillId="0" borderId="25" xfId="6" applyNumberFormat="1" applyFont="1" applyFill="1" applyBorder="1" applyAlignment="1">
      <alignment vertical="center" wrapText="1"/>
    </xf>
    <xf numFmtId="0" fontId="34" fillId="0" borderId="25" xfId="3" applyFont="1" applyFill="1" applyBorder="1" applyAlignment="1">
      <alignment vertical="center" wrapText="1"/>
    </xf>
    <xf numFmtId="0" fontId="36" fillId="0" borderId="24" xfId="2" applyFont="1" applyFill="1" applyBorder="1" applyAlignment="1">
      <alignment horizontal="left" vertical="center" wrapText="1" indent="3"/>
    </xf>
    <xf numFmtId="0" fontId="36" fillId="0" borderId="25" xfId="2" applyFont="1" applyFill="1" applyBorder="1" applyAlignment="1">
      <alignment horizontal="left" vertical="center" wrapText="1" indent="3"/>
    </xf>
    <xf numFmtId="0" fontId="34" fillId="5" borderId="23" xfId="3" applyFont="1" applyFill="1" applyBorder="1" applyAlignment="1">
      <alignment vertical="center" wrapText="1"/>
    </xf>
    <xf numFmtId="0" fontId="36" fillId="0" borderId="24" xfId="2" applyFont="1" applyFill="1" applyBorder="1" applyAlignment="1">
      <alignment horizontal="left" vertical="center" wrapText="1"/>
    </xf>
    <xf numFmtId="0" fontId="34" fillId="0" borderId="0" xfId="3" applyFont="1" applyFill="1" applyBorder="1" applyAlignment="1">
      <alignment vertical="center" wrapText="1"/>
    </xf>
    <xf numFmtId="0" fontId="34" fillId="0" borderId="2" xfId="3" applyFont="1" applyFill="1" applyBorder="1" applyAlignment="1">
      <alignment vertical="center" wrapText="1"/>
    </xf>
    <xf numFmtId="0" fontId="34" fillId="7" borderId="24" xfId="3" applyFont="1" applyFill="1" applyBorder="1" applyAlignment="1">
      <alignment vertical="center" wrapText="1"/>
    </xf>
    <xf numFmtId="0" fontId="34" fillId="7" borderId="25" xfId="3" applyFont="1" applyFill="1" applyBorder="1" applyAlignment="1">
      <alignment vertical="center" wrapText="1"/>
    </xf>
    <xf numFmtId="0" fontId="36" fillId="7" borderId="25" xfId="4" applyFont="1" applyFill="1" applyBorder="1" applyAlignment="1">
      <alignment vertical="center"/>
    </xf>
    <xf numFmtId="0" fontId="34" fillId="7" borderId="24" xfId="3" applyFont="1" applyFill="1" applyBorder="1" applyAlignment="1">
      <alignment horizontal="left" vertical="center" wrapText="1" indent="3"/>
    </xf>
    <xf numFmtId="0" fontId="55" fillId="0" borderId="0" xfId="3" applyFont="1" applyFill="1" applyBorder="1" applyAlignment="1">
      <alignment horizontal="left" vertical="center"/>
    </xf>
    <xf numFmtId="0" fontId="56" fillId="0" borderId="0" xfId="3" applyNumberFormat="1" applyFont="1" applyFill="1" applyBorder="1" applyAlignment="1">
      <alignment vertical="center"/>
    </xf>
    <xf numFmtId="0" fontId="43" fillId="0" borderId="0" xfId="3" applyNumberFormat="1" applyFont="1" applyFill="1" applyBorder="1" applyAlignment="1">
      <alignment vertical="center"/>
    </xf>
    <xf numFmtId="164" fontId="43" fillId="0" borderId="0" xfId="1" applyFont="1" applyFill="1" applyAlignment="1">
      <alignment horizontal="left" vertical="center"/>
    </xf>
    <xf numFmtId="168" fontId="43" fillId="0" borderId="0" xfId="1" applyNumberFormat="1" applyFont="1" applyFill="1" applyAlignment="1">
      <alignment horizontal="left" vertical="center"/>
    </xf>
    <xf numFmtId="0" fontId="43" fillId="0" borderId="0" xfId="3" applyNumberFormat="1" applyFont="1" applyFill="1" applyAlignment="1">
      <alignment horizontal="left" vertical="center"/>
    </xf>
    <xf numFmtId="0" fontId="43" fillId="8" borderId="28" xfId="3" applyNumberFormat="1" applyFont="1" applyFill="1" applyBorder="1" applyAlignment="1">
      <alignment vertical="center"/>
    </xf>
    <xf numFmtId="0" fontId="43" fillId="6" borderId="20" xfId="3" applyFont="1" applyFill="1" applyBorder="1" applyAlignment="1">
      <alignment vertical="center"/>
    </xf>
    <xf numFmtId="0" fontId="55" fillId="0" borderId="32" xfId="0" applyFont="1" applyBorder="1"/>
    <xf numFmtId="0" fontId="55" fillId="0" borderId="16" xfId="0" applyFont="1" applyBorder="1"/>
    <xf numFmtId="164" fontId="55" fillId="0" borderId="33" xfId="1" applyFont="1" applyBorder="1"/>
    <xf numFmtId="0" fontId="59" fillId="0" borderId="0" xfId="5" applyFont="1"/>
    <xf numFmtId="0" fontId="55" fillId="3" borderId="2" xfId="0" applyFont="1" applyFill="1" applyBorder="1" applyAlignment="1">
      <alignment vertical="center"/>
    </xf>
    <xf numFmtId="0" fontId="59" fillId="0" borderId="0" xfId="5" applyNumberFormat="1" applyFont="1"/>
    <xf numFmtId="0" fontId="43" fillId="6" borderId="0" xfId="3" applyFont="1" applyFill="1" applyBorder="1" applyAlignment="1">
      <alignment horizontal="left" vertical="center"/>
    </xf>
    <xf numFmtId="164" fontId="43" fillId="6" borderId="0" xfId="1" applyFont="1" applyFill="1" applyBorder="1" applyAlignment="1">
      <alignment horizontal="left" vertical="center"/>
    </xf>
    <xf numFmtId="0" fontId="44" fillId="0" borderId="0" xfId="3" applyFont="1" applyFill="1" applyAlignment="1">
      <alignment horizontal="left" vertical="center"/>
    </xf>
    <xf numFmtId="0" fontId="55" fillId="6" borderId="0" xfId="0" applyFont="1" applyFill="1" applyBorder="1" applyAlignment="1">
      <alignment vertical="center"/>
    </xf>
    <xf numFmtId="0" fontId="61" fillId="0" borderId="0" xfId="3" applyFont="1" applyFill="1" applyBorder="1" applyAlignment="1">
      <alignment horizontal="left" vertical="center"/>
    </xf>
    <xf numFmtId="0" fontId="61" fillId="0" borderId="0" xfId="3" applyFont="1" applyFill="1" applyAlignment="1">
      <alignment horizontal="left" vertical="center"/>
    </xf>
    <xf numFmtId="0" fontId="61" fillId="0" borderId="0" xfId="3" applyFont="1" applyFill="1" applyBorder="1" applyAlignment="1">
      <alignment vertical="center"/>
    </xf>
    <xf numFmtId="0" fontId="61" fillId="0" borderId="0" xfId="3" quotePrefix="1" applyFont="1" applyFill="1" applyBorder="1" applyAlignment="1">
      <alignment horizontal="left" vertical="center"/>
    </xf>
    <xf numFmtId="0" fontId="5" fillId="0" borderId="14" xfId="0" applyFont="1" applyFill="1" applyBorder="1" applyAlignment="1"/>
    <xf numFmtId="0" fontId="5" fillId="0" borderId="15" xfId="0" applyFont="1" applyFill="1" applyBorder="1" applyAlignment="1"/>
    <xf numFmtId="0" fontId="28" fillId="0" borderId="9" xfId="2" applyFont="1" applyFill="1" applyBorder="1" applyAlignment="1" applyProtection="1">
      <alignment horizontal="left" vertical="center" wrapText="1"/>
      <protection locked="0"/>
    </xf>
    <xf numFmtId="0" fontId="34" fillId="0" borderId="2" xfId="3" applyFont="1" applyFill="1" applyBorder="1" applyAlignment="1">
      <alignment vertical="center"/>
    </xf>
    <xf numFmtId="0" fontId="34" fillId="0" borderId="2" xfId="3" applyFont="1" applyFill="1" applyBorder="1" applyAlignment="1" applyProtection="1">
      <alignment horizontal="left" vertical="center" indent="4"/>
      <protection locked="0"/>
    </xf>
    <xf numFmtId="0" fontId="16" fillId="0" borderId="0" xfId="3" applyFont="1" applyFill="1" applyBorder="1" applyAlignment="1" applyProtection="1">
      <alignment vertical="center"/>
      <protection locked="0"/>
    </xf>
    <xf numFmtId="0" fontId="67" fillId="0" borderId="2" xfId="3" applyFont="1" applyFill="1" applyBorder="1" applyAlignment="1" applyProtection="1">
      <alignment horizontal="left" vertical="center"/>
      <protection locked="0"/>
    </xf>
    <xf numFmtId="0" fontId="68" fillId="0" borderId="2" xfId="3" applyFont="1" applyFill="1" applyBorder="1" applyAlignment="1">
      <alignment horizontal="left" vertical="center"/>
    </xf>
    <xf numFmtId="0" fontId="67" fillId="0" borderId="2" xfId="3" applyFont="1" applyFill="1" applyBorder="1" applyAlignment="1">
      <alignment horizontal="left" vertical="center"/>
    </xf>
    <xf numFmtId="0" fontId="69" fillId="0" borderId="2" xfId="3" applyFont="1" applyFill="1" applyBorder="1" applyAlignment="1">
      <alignment horizontal="left" vertical="center"/>
    </xf>
    <xf numFmtId="0" fontId="68" fillId="0" borderId="0" xfId="3" applyFont="1" applyFill="1" applyBorder="1" applyAlignment="1">
      <alignment horizontal="left" vertical="center"/>
    </xf>
    <xf numFmtId="0" fontId="67" fillId="0" borderId="0" xfId="3" applyFont="1" applyFill="1" applyBorder="1" applyAlignment="1">
      <alignment horizontal="left" vertical="center"/>
    </xf>
    <xf numFmtId="0" fontId="69" fillId="0" borderId="0" xfId="3" applyFont="1" applyFill="1" applyBorder="1" applyAlignment="1">
      <alignment horizontal="left" vertical="center"/>
    </xf>
    <xf numFmtId="0" fontId="68" fillId="0" borderId="0" xfId="3" applyFont="1" applyFill="1" applyAlignment="1">
      <alignment horizontal="left" vertical="center"/>
    </xf>
    <xf numFmtId="0" fontId="34" fillId="0" borderId="0" xfId="3" applyFont="1" applyFill="1" applyBorder="1" applyAlignment="1">
      <alignment horizontal="left" vertical="center" wrapText="1" indent="3"/>
    </xf>
    <xf numFmtId="0" fontId="2" fillId="0" borderId="0" xfId="3" applyFont="1" applyFill="1" applyAlignment="1">
      <alignment horizontal="left" vertical="center"/>
    </xf>
    <xf numFmtId="0" fontId="70" fillId="0" borderId="24" xfId="2" applyFont="1" applyFill="1" applyBorder="1" applyAlignment="1">
      <alignment horizontal="left" vertical="center" wrapText="1"/>
    </xf>
    <xf numFmtId="0" fontId="30" fillId="4" borderId="34" xfId="3" applyFont="1" applyFill="1" applyBorder="1" applyAlignment="1">
      <alignment horizontal="left" vertical="center" wrapText="1"/>
    </xf>
    <xf numFmtId="2" fontId="34" fillId="0" borderId="25" xfId="3" applyNumberFormat="1" applyFont="1" applyFill="1" applyBorder="1" applyAlignment="1">
      <alignment vertical="center"/>
    </xf>
    <xf numFmtId="0" fontId="71" fillId="0" borderId="32" xfId="0" applyFont="1" applyBorder="1"/>
    <xf numFmtId="0" fontId="55" fillId="0" borderId="0" xfId="0" applyFont="1" applyBorder="1"/>
    <xf numFmtId="164" fontId="55" fillId="0" borderId="0" xfId="1" applyFont="1" applyBorder="1"/>
    <xf numFmtId="168" fontId="22" fillId="0" borderId="0" xfId="0" applyNumberFormat="1" applyFont="1"/>
    <xf numFmtId="0" fontId="22" fillId="0" borderId="0" xfId="0" applyNumberFormat="1" applyFont="1"/>
    <xf numFmtId="43" fontId="22" fillId="0" borderId="0" xfId="0" applyNumberFormat="1" applyFont="1"/>
    <xf numFmtId="0" fontId="7" fillId="7" borderId="20" xfId="2" applyFill="1" applyBorder="1" applyAlignment="1">
      <alignment vertical="center"/>
    </xf>
    <xf numFmtId="0" fontId="7" fillId="7" borderId="5" xfId="2" applyFill="1" applyBorder="1" applyAlignment="1">
      <alignment vertical="center"/>
    </xf>
    <xf numFmtId="0" fontId="7" fillId="7" borderId="20" xfId="2" applyFill="1" applyBorder="1" applyAlignment="1">
      <alignment vertical="center" wrapText="1"/>
    </xf>
    <xf numFmtId="0" fontId="2" fillId="4" borderId="24" xfId="3" applyFont="1" applyFill="1" applyBorder="1" applyAlignment="1">
      <alignment horizontal="left" vertical="center"/>
    </xf>
    <xf numFmtId="0" fontId="13" fillId="0" borderId="0" xfId="3" applyFont="1" applyFill="1" applyAlignment="1">
      <alignment horizontal="left" vertical="center" wrapText="1"/>
    </xf>
    <xf numFmtId="0" fontId="2" fillId="0" borderId="0" xfId="3" applyFont="1" applyFill="1" applyBorder="1" applyAlignment="1">
      <alignment horizontal="left" vertical="center" wrapText="1"/>
    </xf>
    <xf numFmtId="0" fontId="43" fillId="0" borderId="0" xfId="3" applyFont="1" applyFill="1" applyAlignment="1">
      <alignment horizontal="left" vertical="center" wrapText="1"/>
    </xf>
    <xf numFmtId="0" fontId="34" fillId="6" borderId="0" xfId="3" applyFont="1" applyFill="1" applyBorder="1" applyAlignment="1">
      <alignment horizontal="left" vertical="center" wrapText="1" indent="2"/>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35" fillId="0" borderId="37" xfId="3" applyFont="1" applyFill="1" applyBorder="1" applyAlignment="1">
      <alignment horizontal="left" vertical="center"/>
    </xf>
    <xf numFmtId="0" fontId="43" fillId="6" borderId="0" xfId="3" applyFont="1" applyFill="1" applyBorder="1" applyAlignment="1">
      <alignment vertical="center" wrapText="1"/>
    </xf>
    <xf numFmtId="0" fontId="16" fillId="6" borderId="0" xfId="3" applyFont="1" applyFill="1" applyBorder="1" applyAlignment="1">
      <alignment vertical="center"/>
    </xf>
    <xf numFmtId="0" fontId="43" fillId="0" borderId="0" xfId="3" applyFont="1" applyFill="1" applyBorder="1" applyAlignment="1">
      <alignment horizontal="left" vertical="center"/>
    </xf>
    <xf numFmtId="0" fontId="24" fillId="0" borderId="39" xfId="3" applyFont="1" applyFill="1" applyBorder="1" applyAlignment="1">
      <alignment vertical="center"/>
    </xf>
    <xf numFmtId="0" fontId="26" fillId="6" borderId="0" xfId="0" applyFont="1" applyFill="1" applyBorder="1" applyAlignment="1">
      <alignment vertical="center"/>
    </xf>
    <xf numFmtId="0" fontId="24" fillId="0" borderId="0" xfId="3" applyFont="1" applyFill="1" applyBorder="1" applyAlignment="1">
      <alignment vertical="center"/>
    </xf>
    <xf numFmtId="0" fontId="43" fillId="6" borderId="0" xfId="3" applyFont="1" applyFill="1" applyBorder="1" applyAlignment="1">
      <alignment horizontal="left" vertical="center" indent="1"/>
    </xf>
    <xf numFmtId="0" fontId="22" fillId="0" borderId="0" xfId="0" applyFont="1"/>
    <xf numFmtId="0" fontId="24" fillId="0" borderId="2" xfId="3" applyFont="1" applyFill="1" applyBorder="1" applyAlignment="1">
      <alignment vertical="center"/>
    </xf>
    <xf numFmtId="0" fontId="2" fillId="0" borderId="0" xfId="3" applyFont="1" applyFill="1" applyBorder="1" applyAlignment="1">
      <alignment horizontal="left" vertical="center"/>
    </xf>
    <xf numFmtId="0" fontId="2" fillId="0" borderId="0" xfId="3" applyFont="1" applyFill="1" applyBorder="1" applyAlignment="1">
      <alignment horizontal="right" vertical="center"/>
    </xf>
    <xf numFmtId="0" fontId="2" fillId="7" borderId="0" xfId="3" applyFont="1" applyFill="1" applyBorder="1" applyAlignment="1">
      <alignment horizontal="right" vertical="center"/>
    </xf>
    <xf numFmtId="0" fontId="2" fillId="6" borderId="0" xfId="3" applyFont="1" applyFill="1" applyBorder="1" applyAlignment="1">
      <alignment horizontal="left" vertical="center"/>
    </xf>
    <xf numFmtId="0" fontId="2" fillId="6" borderId="0" xfId="3" applyFont="1" applyFill="1" applyBorder="1" applyAlignment="1">
      <alignment vertical="center"/>
    </xf>
    <xf numFmtId="0" fontId="2" fillId="5" borderId="0" xfId="3" applyFont="1" applyFill="1" applyBorder="1" applyAlignment="1">
      <alignment horizontal="left" vertical="center"/>
    </xf>
    <xf numFmtId="0" fontId="2" fillId="5" borderId="0" xfId="3" applyFont="1" applyFill="1" applyAlignment="1">
      <alignment horizontal="left" vertical="center"/>
    </xf>
    <xf numFmtId="0" fontId="2" fillId="0" borderId="2" xfId="3" applyFont="1" applyFill="1" applyBorder="1" applyAlignment="1">
      <alignment horizontal="left" vertical="center"/>
    </xf>
    <xf numFmtId="0" fontId="2" fillId="2" borderId="16" xfId="3" applyFont="1" applyFill="1" applyBorder="1" applyAlignment="1">
      <alignment horizontal="left" vertical="center"/>
    </xf>
    <xf numFmtId="0" fontId="2" fillId="4" borderId="23" xfId="3" applyFont="1" applyFill="1" applyBorder="1" applyAlignment="1">
      <alignment horizontal="left" vertical="center"/>
    </xf>
    <xf numFmtId="0" fontId="2" fillId="4" borderId="25" xfId="3" applyFont="1" applyFill="1" applyBorder="1" applyAlignment="1">
      <alignment horizontal="left" vertical="center"/>
    </xf>
    <xf numFmtId="0" fontId="2" fillId="0" borderId="31" xfId="3" applyFont="1" applyFill="1" applyBorder="1" applyAlignment="1">
      <alignment horizontal="left" vertical="center"/>
    </xf>
    <xf numFmtId="0" fontId="2" fillId="0" borderId="24" xfId="3" applyFont="1" applyFill="1" applyBorder="1" applyAlignment="1">
      <alignment horizontal="left" vertical="center"/>
    </xf>
    <xf numFmtId="0" fontId="2" fillId="0" borderId="35" xfId="3" applyFont="1" applyFill="1" applyBorder="1" applyAlignment="1">
      <alignment horizontal="left" vertical="center"/>
    </xf>
    <xf numFmtId="0" fontId="2" fillId="0" borderId="23" xfId="3" applyFont="1" applyFill="1" applyBorder="1" applyAlignment="1">
      <alignment vertical="center"/>
    </xf>
    <xf numFmtId="0" fontId="2" fillId="0" borderId="24" xfId="3" applyFont="1" applyFill="1" applyBorder="1" applyAlignment="1">
      <alignment vertical="center"/>
    </xf>
    <xf numFmtId="164" fontId="2" fillId="0" borderId="0" xfId="1" applyFont="1" applyFill="1" applyAlignment="1">
      <alignment horizontal="left" vertical="center"/>
    </xf>
    <xf numFmtId="0" fontId="2" fillId="0" borderId="0" xfId="0" applyFont="1"/>
    <xf numFmtId="164" fontId="2" fillId="0" borderId="0" xfId="1" applyFont="1"/>
    <xf numFmtId="164" fontId="2" fillId="0" borderId="0" xfId="0" applyNumberFormat="1" applyFont="1"/>
    <xf numFmtId="43" fontId="2" fillId="0" borderId="0" xfId="0" applyNumberFormat="1" applyFont="1"/>
    <xf numFmtId="0" fontId="2" fillId="0" borderId="0" xfId="0" applyFont="1" applyAlignment="1"/>
    <xf numFmtId="168" fontId="2" fillId="0" borderId="0" xfId="1" applyNumberFormat="1" applyFont="1"/>
    <xf numFmtId="0" fontId="2" fillId="0" borderId="0" xfId="0" applyFont="1" applyAlignment="1">
      <alignment wrapText="1"/>
    </xf>
    <xf numFmtId="0" fontId="43" fillId="0" borderId="0" xfId="3" applyFont="1" applyFill="1" applyBorder="1" applyAlignment="1">
      <alignment horizontal="left" vertical="center"/>
    </xf>
    <xf numFmtId="0" fontId="2" fillId="0" borderId="0" xfId="3" applyFont="1" applyFill="1" applyAlignment="1">
      <alignment horizontal="left" vertical="center"/>
    </xf>
    <xf numFmtId="0" fontId="2" fillId="0" borderId="0" xfId="0" applyNumberFormat="1" applyFont="1"/>
    <xf numFmtId="168" fontId="2" fillId="0" borderId="0" xfId="0" applyNumberFormat="1" applyFont="1"/>
    <xf numFmtId="3" fontId="34" fillId="7" borderId="24" xfId="3" applyNumberFormat="1" applyFont="1" applyFill="1" applyBorder="1" applyAlignment="1">
      <alignment vertical="center" wrapText="1"/>
    </xf>
    <xf numFmtId="0" fontId="2" fillId="0" borderId="0" xfId="3" applyFont="1" applyFill="1" applyAlignment="1">
      <alignment horizontal="left" vertical="center"/>
    </xf>
    <xf numFmtId="0" fontId="7" fillId="7" borderId="2" xfId="2" applyFill="1" applyBorder="1" applyAlignment="1">
      <alignment vertical="center" wrapText="1"/>
    </xf>
    <xf numFmtId="0" fontId="43" fillId="4" borderId="0" xfId="3" applyFont="1" applyFill="1" applyBorder="1" applyAlignment="1">
      <alignment horizontal="left" vertical="center" wrapText="1"/>
    </xf>
    <xf numFmtId="0" fontId="2" fillId="4" borderId="24" xfId="3" applyFont="1" applyFill="1" applyBorder="1" applyAlignment="1">
      <alignment horizontal="left" vertical="center" wrapText="1"/>
    </xf>
    <xf numFmtId="0" fontId="2" fillId="4" borderId="25" xfId="3" applyFont="1" applyFill="1" applyBorder="1" applyAlignment="1">
      <alignment horizontal="left" vertical="center" wrapText="1"/>
    </xf>
    <xf numFmtId="0" fontId="7" fillId="4" borderId="23" xfId="2" applyFill="1" applyBorder="1" applyAlignment="1">
      <alignment horizontal="left" vertical="center"/>
    </xf>
    <xf numFmtId="0" fontId="58" fillId="0" borderId="34" xfId="3" applyFont="1" applyFill="1" applyBorder="1" applyAlignment="1">
      <alignment horizontal="left" vertical="center"/>
    </xf>
    <xf numFmtId="0" fontId="72" fillId="0" borderId="0" xfId="3" applyFont="1" applyFill="1" applyBorder="1" applyAlignment="1">
      <alignment vertical="center"/>
    </xf>
    <xf numFmtId="0" fontId="50" fillId="7" borderId="24" xfId="2" applyFont="1" applyFill="1" applyBorder="1" applyAlignment="1">
      <alignment vertical="center" wrapText="1"/>
    </xf>
    <xf numFmtId="0" fontId="36" fillId="0" borderId="23" xfId="3" applyFont="1" applyFill="1" applyBorder="1" applyAlignment="1">
      <alignment vertical="center"/>
    </xf>
    <xf numFmtId="0" fontId="43" fillId="0" borderId="23" xfId="3" applyFont="1" applyFill="1" applyBorder="1" applyAlignment="1">
      <alignment vertical="center"/>
    </xf>
    <xf numFmtId="0" fontId="43" fillId="0" borderId="24" xfId="3" applyFont="1" applyFill="1" applyBorder="1" applyAlignment="1">
      <alignment vertical="center"/>
    </xf>
    <xf numFmtId="0" fontId="34" fillId="0" borderId="23" xfId="3" applyFont="1" applyFill="1" applyBorder="1" applyAlignment="1">
      <alignment vertical="center"/>
    </xf>
    <xf numFmtId="0" fontId="34" fillId="5" borderId="23" xfId="3" applyFont="1" applyFill="1" applyBorder="1" applyAlignment="1">
      <alignment vertical="center"/>
    </xf>
    <xf numFmtId="0" fontId="34" fillId="0" borderId="39" xfId="3" applyFont="1" applyFill="1" applyBorder="1" applyAlignment="1">
      <alignment vertical="center"/>
    </xf>
    <xf numFmtId="0" fontId="7" fillId="7" borderId="24" xfId="2" applyFill="1" applyBorder="1" applyAlignment="1">
      <alignment vertical="center" wrapText="1"/>
    </xf>
    <xf numFmtId="0" fontId="7" fillId="4" borderId="24" xfId="2" applyFill="1" applyBorder="1" applyAlignment="1">
      <alignment horizontal="left" vertical="center" wrapText="1"/>
    </xf>
    <xf numFmtId="0" fontId="2" fillId="0" borderId="0" xfId="3" applyFont="1" applyFill="1" applyAlignment="1">
      <alignment horizontal="left" vertical="center"/>
    </xf>
    <xf numFmtId="0" fontId="43" fillId="0" borderId="0" xfId="3" applyFont="1" applyFill="1" applyBorder="1" applyAlignment="1">
      <alignment horizontal="left" vertical="center"/>
    </xf>
    <xf numFmtId="0" fontId="2" fillId="0" borderId="0" xfId="3" applyFont="1" applyFill="1" applyAlignment="1">
      <alignment horizontal="left" vertical="center"/>
    </xf>
    <xf numFmtId="0" fontId="43" fillId="0" borderId="0" xfId="3" applyFont="1" applyFill="1" applyBorder="1" applyAlignment="1">
      <alignment horizontal="left" vertical="center"/>
    </xf>
    <xf numFmtId="0" fontId="2" fillId="0" borderId="0" xfId="0" applyFont="1" applyFill="1"/>
    <xf numFmtId="168" fontId="2" fillId="0" borderId="0" xfId="1" applyNumberFormat="1" applyFont="1" applyFill="1"/>
    <xf numFmtId="168" fontId="2" fillId="0" borderId="0" xfId="0" applyNumberFormat="1" applyFont="1" applyFill="1"/>
    <xf numFmtId="0" fontId="2" fillId="0" borderId="0" xfId="3" applyFont="1" applyFill="1" applyAlignment="1">
      <alignment horizontal="left" vertical="center"/>
    </xf>
    <xf numFmtId="0" fontId="7" fillId="4" borderId="6" xfId="2" applyFill="1" applyBorder="1" applyAlignment="1">
      <alignment horizontal="left" vertical="center"/>
    </xf>
    <xf numFmtId="0" fontId="2" fillId="4" borderId="23" xfId="3" applyFont="1" applyFill="1" applyBorder="1" applyAlignment="1">
      <alignment horizontal="left" vertical="center" wrapText="1"/>
    </xf>
    <xf numFmtId="0" fontId="25" fillId="7" borderId="0" xfId="3" applyFont="1" applyFill="1" applyBorder="1" applyAlignment="1">
      <alignment vertical="center"/>
    </xf>
    <xf numFmtId="0" fontId="2" fillId="0" borderId="0" xfId="3" applyFont="1" applyAlignment="1">
      <alignment horizontal="left" vertical="center"/>
    </xf>
    <xf numFmtId="0" fontId="2" fillId="0" borderId="23" xfId="3" applyFont="1" applyBorder="1" applyAlignment="1">
      <alignment vertical="center"/>
    </xf>
    <xf numFmtId="0" fontId="34" fillId="0" borderId="24" xfId="3" applyFont="1" applyBorder="1" applyAlignment="1">
      <alignment horizontal="left" vertical="center" wrapText="1" indent="1"/>
    </xf>
    <xf numFmtId="0" fontId="34" fillId="0" borderId="24" xfId="3" applyFont="1" applyBorder="1" applyAlignment="1">
      <alignment horizontal="left" vertical="center" wrapText="1" indent="3"/>
    </xf>
    <xf numFmtId="0" fontId="34" fillId="0" borderId="25" xfId="3" applyFont="1" applyBorder="1" applyAlignment="1">
      <alignment horizontal="left" vertical="center" wrapText="1" indent="3"/>
    </xf>
    <xf numFmtId="0" fontId="7" fillId="8" borderId="29" xfId="2" applyNumberFormat="1" applyFill="1" applyBorder="1" applyAlignment="1">
      <alignment vertical="center"/>
    </xf>
    <xf numFmtId="168" fontId="7" fillId="0" borderId="0" xfId="2" applyNumberFormat="1" applyFill="1" applyAlignment="1">
      <alignment horizontal="left" vertical="center"/>
    </xf>
    <xf numFmtId="0" fontId="7" fillId="0" borderId="0" xfId="2" applyFill="1" applyAlignment="1">
      <alignment horizontal="left" vertical="center"/>
    </xf>
    <xf numFmtId="0" fontId="7" fillId="0" borderId="0" xfId="2"/>
    <xf numFmtId="0" fontId="1" fillId="0" borderId="0" xfId="8" applyFill="1"/>
    <xf numFmtId="0" fontId="43" fillId="0" borderId="0" xfId="3" applyFont="1" applyAlignment="1">
      <alignment horizontal="left" vertical="center"/>
    </xf>
    <xf numFmtId="0" fontId="1" fillId="0" borderId="0" xfId="8"/>
    <xf numFmtId="0" fontId="2" fillId="0" borderId="0" xfId="3" applyFont="1" applyFill="1" applyAlignment="1">
      <alignment horizontal="left" vertical="center"/>
    </xf>
    <xf numFmtId="168" fontId="34" fillId="7" borderId="24" xfId="1" applyNumberFormat="1" applyFont="1" applyFill="1" applyBorder="1" applyAlignment="1">
      <alignment vertical="center" wrapText="1"/>
    </xf>
    <xf numFmtId="164" fontId="34" fillId="7" borderId="25" xfId="1" applyFont="1" applyFill="1" applyBorder="1" applyAlignment="1">
      <alignment vertical="center" wrapText="1"/>
    </xf>
    <xf numFmtId="168" fontId="34" fillId="7" borderId="25" xfId="1" applyNumberFormat="1" applyFont="1" applyFill="1" applyBorder="1" applyAlignment="1">
      <alignment vertical="center" wrapText="1"/>
    </xf>
    <xf numFmtId="168" fontId="34" fillId="7" borderId="0" xfId="1" applyNumberFormat="1" applyFont="1" applyFill="1" applyBorder="1" applyAlignment="1">
      <alignment vertical="center" wrapText="1"/>
    </xf>
    <xf numFmtId="0" fontId="34" fillId="7" borderId="0" xfId="3" applyFont="1" applyFill="1" applyBorder="1" applyAlignment="1">
      <alignment vertical="center" wrapText="1"/>
    </xf>
    <xf numFmtId="0" fontId="34" fillId="5" borderId="4" xfId="3" applyFont="1" applyFill="1" applyBorder="1" applyAlignment="1" applyProtection="1">
      <alignment horizontal="left" vertical="center" indent="2"/>
      <protection locked="0"/>
    </xf>
    <xf numFmtId="0" fontId="34" fillId="5" borderId="4" xfId="3" applyFont="1" applyFill="1" applyBorder="1" applyAlignment="1" applyProtection="1">
      <alignment horizontal="left" vertical="center" indent="4"/>
      <protection locked="0"/>
    </xf>
    <xf numFmtId="10" fontId="34" fillId="0" borderId="5" xfId="3" applyNumberFormat="1" applyFont="1" applyFill="1" applyBorder="1" applyAlignment="1">
      <alignment horizontal="left"/>
    </xf>
    <xf numFmtId="0" fontId="34" fillId="5" borderId="30" xfId="3" applyFont="1" applyFill="1" applyBorder="1" applyAlignment="1">
      <alignment horizontal="left" vertical="center" indent="1"/>
    </xf>
    <xf numFmtId="49" fontId="2" fillId="4" borderId="24" xfId="3" applyNumberFormat="1" applyFont="1" applyFill="1" applyBorder="1" applyAlignment="1">
      <alignment horizontal="left" vertical="center" wrapText="1"/>
    </xf>
    <xf numFmtId="0" fontId="43" fillId="0" borderId="0" xfId="3" applyFont="1" applyFill="1" applyBorder="1" applyAlignment="1">
      <alignment horizontal="left" vertical="center"/>
    </xf>
    <xf numFmtId="0" fontId="7" fillId="4" borderId="25" xfId="2" applyFill="1" applyBorder="1" applyAlignment="1">
      <alignment horizontal="left" vertical="center" wrapText="1"/>
    </xf>
    <xf numFmtId="0" fontId="7" fillId="4" borderId="0" xfId="2" applyFill="1" applyBorder="1" applyAlignment="1"/>
    <xf numFmtId="0" fontId="7" fillId="7" borderId="0" xfId="2" applyFill="1" applyBorder="1" applyAlignment="1">
      <alignment vertical="center" wrapText="1"/>
    </xf>
    <xf numFmtId="0" fontId="2" fillId="0" borderId="1" xfId="3" applyFont="1" applyFill="1" applyBorder="1" applyAlignment="1">
      <alignment horizontal="left" vertical="center"/>
    </xf>
    <xf numFmtId="0" fontId="43" fillId="0" borderId="20" xfId="3" applyFont="1" applyFill="1" applyBorder="1" applyAlignment="1">
      <alignment horizontal="left" vertical="center"/>
    </xf>
    <xf numFmtId="0" fontId="2" fillId="0" borderId="20" xfId="3" applyFont="1" applyFill="1" applyBorder="1" applyAlignment="1">
      <alignment horizontal="left" vertical="center"/>
    </xf>
    <xf numFmtId="0" fontId="34" fillId="0" borderId="1" xfId="3" applyFont="1" applyFill="1" applyBorder="1" applyAlignment="1">
      <alignment horizontal="left" vertical="center" indent="1"/>
    </xf>
    <xf numFmtId="0" fontId="34" fillId="7" borderId="1" xfId="3" applyFont="1" applyFill="1" applyBorder="1" applyAlignment="1">
      <alignment vertical="center" wrapText="1"/>
    </xf>
    <xf numFmtId="0" fontId="7" fillId="4" borderId="1" xfId="2" applyFill="1" applyBorder="1" applyAlignment="1"/>
    <xf numFmtId="0" fontId="34" fillId="0" borderId="20" xfId="3" applyFont="1" applyFill="1" applyBorder="1" applyAlignment="1">
      <alignment horizontal="left" vertical="center" indent="1"/>
    </xf>
    <xf numFmtId="0" fontId="47" fillId="4" borderId="20" xfId="3" applyFont="1" applyFill="1" applyBorder="1" applyAlignment="1"/>
    <xf numFmtId="0" fontId="28" fillId="0" borderId="4" xfId="2" applyFont="1" applyFill="1" applyBorder="1" applyAlignment="1" applyProtection="1">
      <alignment vertical="center"/>
      <protection locked="0"/>
    </xf>
    <xf numFmtId="0" fontId="2" fillId="0" borderId="6" xfId="3" applyFont="1" applyFill="1" applyBorder="1" applyAlignment="1">
      <alignment horizontal="left" vertical="center"/>
    </xf>
    <xf numFmtId="0" fontId="34" fillId="5" borderId="9" xfId="3" applyFont="1" applyFill="1" applyBorder="1" applyAlignment="1" applyProtection="1">
      <alignment horizontal="left" vertical="center" indent="2"/>
      <protection locked="0"/>
    </xf>
    <xf numFmtId="0" fontId="43" fillId="4" borderId="1" xfId="3" applyFont="1" applyFill="1" applyBorder="1" applyAlignment="1">
      <alignment horizontal="left" vertical="center" wrapText="1"/>
    </xf>
    <xf numFmtId="0" fontId="74" fillId="0" borderId="0" xfId="0" applyFont="1"/>
    <xf numFmtId="0" fontId="35" fillId="0" borderId="0" xfId="3" applyFont="1" applyFill="1" applyBorder="1" applyAlignment="1">
      <alignment horizontal="left" vertical="center" wrapText="1"/>
    </xf>
    <xf numFmtId="0" fontId="50" fillId="6" borderId="0" xfId="2" applyFont="1" applyFill="1" applyBorder="1" applyAlignment="1">
      <alignment vertical="center"/>
    </xf>
    <xf numFmtId="0" fontId="28" fillId="6" borderId="3" xfId="2" applyFont="1" applyFill="1" applyBorder="1" applyAlignment="1">
      <alignment horizontal="center" vertical="center"/>
    </xf>
    <xf numFmtId="0" fontId="39" fillId="6" borderId="0" xfId="2" applyFont="1" applyFill="1" applyBorder="1" applyAlignment="1">
      <alignment vertical="center" wrapText="1"/>
    </xf>
    <xf numFmtId="0" fontId="34" fillId="6" borderId="0" xfId="3" applyFont="1" applyFill="1" applyBorder="1" applyAlignment="1">
      <alignment horizontal="left" vertical="center" wrapText="1" indent="2"/>
    </xf>
    <xf numFmtId="0" fontId="28" fillId="6" borderId="17"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19" xfId="2" applyFont="1" applyFill="1" applyBorder="1" applyAlignment="1">
      <alignment horizontal="center" vertical="center"/>
    </xf>
    <xf numFmtId="0" fontId="37" fillId="6" borderId="0" xfId="2" applyFont="1" applyFill="1" applyBorder="1" applyAlignment="1">
      <alignment vertical="center"/>
    </xf>
    <xf numFmtId="0" fontId="35" fillId="0" borderId="0" xfId="3" applyFont="1" applyFill="1" applyBorder="1" applyAlignment="1">
      <alignment horizontal="left" vertical="center"/>
    </xf>
    <xf numFmtId="0" fontId="24" fillId="6" borderId="0" xfId="3" applyFont="1" applyFill="1" applyBorder="1" applyAlignment="1">
      <alignment horizontal="left" vertical="center"/>
    </xf>
    <xf numFmtId="0" fontId="60" fillId="6" borderId="0" xfId="3" applyFont="1" applyFill="1" applyAlignment="1">
      <alignment horizontal="left" vertical="center"/>
    </xf>
    <xf numFmtId="0" fontId="36" fillId="6" borderId="0" xfId="3" applyFont="1" applyFill="1" applyBorder="1" applyAlignment="1">
      <alignment horizontal="left" vertical="center" wrapText="1" indent="3"/>
    </xf>
    <xf numFmtId="0" fontId="43" fillId="6" borderId="0" xfId="3" applyFont="1" applyFill="1" applyBorder="1" applyAlignment="1">
      <alignment horizontal="left" vertical="center" wrapText="1" indent="3"/>
    </xf>
    <xf numFmtId="0" fontId="24" fillId="0" borderId="41" xfId="3" applyFont="1" applyFill="1" applyBorder="1" applyAlignment="1">
      <alignment vertical="center"/>
    </xf>
    <xf numFmtId="0" fontId="24" fillId="0" borderId="42" xfId="3" applyFont="1" applyFill="1" applyBorder="1" applyAlignment="1">
      <alignment vertical="center"/>
    </xf>
    <xf numFmtId="0" fontId="35" fillId="0" borderId="37" xfId="3" applyFont="1" applyFill="1" applyBorder="1" applyAlignment="1">
      <alignment horizontal="left" vertical="center"/>
    </xf>
    <xf numFmtId="0" fontId="39" fillId="6" borderId="0" xfId="2" applyFont="1" applyFill="1" applyAlignment="1"/>
    <xf numFmtId="0" fontId="21" fillId="0" borderId="0" xfId="0" applyFont="1" applyFill="1" applyBorder="1" applyAlignment="1">
      <alignment vertical="center"/>
    </xf>
    <xf numFmtId="0" fontId="20" fillId="0" borderId="0" xfId="2" applyFont="1" applyFill="1" applyBorder="1" applyAlignment="1">
      <alignment horizontal="center" vertical="center"/>
    </xf>
    <xf numFmtId="0" fontId="43" fillId="6" borderId="0" xfId="3" applyFont="1" applyFill="1" applyBorder="1" applyAlignment="1">
      <alignment vertical="center" wrapText="1"/>
    </xf>
    <xf numFmtId="0" fontId="28" fillId="6" borderId="40" xfId="2" applyFont="1" applyFill="1" applyBorder="1" applyAlignment="1">
      <alignment horizontal="center" vertical="center"/>
    </xf>
    <xf numFmtId="0" fontId="28" fillId="6" borderId="21" xfId="2" applyFont="1" applyFill="1" applyBorder="1" applyAlignment="1">
      <alignment horizontal="center" vertical="center"/>
    </xf>
    <xf numFmtId="0" fontId="28" fillId="6" borderId="38" xfId="2" applyFont="1" applyFill="1" applyBorder="1" applyAlignment="1">
      <alignment horizontal="center" vertical="center"/>
    </xf>
    <xf numFmtId="0" fontId="28" fillId="6" borderId="0" xfId="2" applyFont="1" applyFill="1" applyBorder="1" applyAlignment="1">
      <alignment horizontal="center" vertical="center"/>
    </xf>
    <xf numFmtId="0" fontId="53" fillId="6" borderId="0" xfId="2" applyFont="1" applyFill="1" applyAlignment="1"/>
    <xf numFmtId="0" fontId="2" fillId="0" borderId="0" xfId="3" applyFont="1" applyFill="1" applyAlignment="1">
      <alignment horizontal="left" vertical="center"/>
    </xf>
    <xf numFmtId="0" fontId="16" fillId="6" borderId="0" xfId="3" applyFont="1" applyFill="1" applyBorder="1" applyAlignment="1">
      <alignment vertical="center"/>
    </xf>
    <xf numFmtId="0" fontId="54" fillId="6" borderId="0" xfId="3" applyFont="1" applyFill="1" applyBorder="1" applyAlignment="1">
      <alignment horizontal="left" vertical="center"/>
    </xf>
    <xf numFmtId="0" fontId="43" fillId="0" borderId="0" xfId="3" applyFont="1" applyFill="1" applyBorder="1" applyAlignment="1">
      <alignment horizontal="left" vertical="center"/>
    </xf>
    <xf numFmtId="0" fontId="25" fillId="7" borderId="0" xfId="3" applyFont="1" applyFill="1" applyBorder="1" applyAlignment="1">
      <alignment vertical="center"/>
    </xf>
    <xf numFmtId="0" fontId="56" fillId="9" borderId="26" xfId="3" applyNumberFormat="1" applyFont="1" applyFill="1" applyBorder="1" applyAlignment="1">
      <alignment horizontal="left" vertical="center"/>
    </xf>
    <xf numFmtId="0" fontId="56" fillId="9" borderId="1" xfId="3" applyNumberFormat="1" applyFont="1" applyFill="1" applyBorder="1" applyAlignment="1">
      <alignment horizontal="left" vertical="center"/>
    </xf>
    <xf numFmtId="0" fontId="56" fillId="9" borderId="27" xfId="3" applyNumberFormat="1" applyFont="1" applyFill="1" applyBorder="1" applyAlignment="1">
      <alignment horizontal="left" vertical="center"/>
    </xf>
    <xf numFmtId="0" fontId="24" fillId="0" borderId="39" xfId="3" applyFont="1" applyFill="1" applyBorder="1" applyAlignment="1">
      <alignment vertical="center"/>
    </xf>
    <xf numFmtId="0" fontId="62" fillId="7" borderId="0" xfId="2" applyFont="1" applyFill="1" applyBorder="1" applyAlignment="1">
      <alignment horizontal="left" vertical="center" wrapText="1"/>
    </xf>
    <xf numFmtId="0" fontId="62" fillId="7" borderId="4" xfId="2" applyFont="1" applyFill="1" applyBorder="1" applyAlignment="1">
      <alignment horizontal="left" vertical="center" wrapText="1"/>
    </xf>
    <xf numFmtId="0" fontId="53" fillId="6" borderId="4" xfId="2" applyFont="1" applyFill="1" applyBorder="1" applyAlignment="1">
      <alignment horizontal="left" vertical="center" wrapText="1"/>
    </xf>
    <xf numFmtId="0" fontId="60" fillId="6" borderId="0" xfId="0" applyFont="1" applyFill="1" applyAlignment="1">
      <alignment vertical="center" wrapText="1"/>
    </xf>
    <xf numFmtId="0" fontId="43" fillId="6" borderId="0" xfId="0" applyFont="1" applyFill="1" applyAlignment="1">
      <alignment horizontal="left" vertical="center" wrapText="1"/>
    </xf>
    <xf numFmtId="0" fontId="43" fillId="6" borderId="0" xfId="3" applyFont="1" applyFill="1" applyBorder="1" applyAlignment="1">
      <alignment horizontal="left" vertical="center" wrapText="1"/>
    </xf>
    <xf numFmtId="0" fontId="43" fillId="6" borderId="0" xfId="1" applyNumberFormat="1" applyFont="1" applyFill="1" applyBorder="1" applyAlignment="1">
      <alignment horizontal="left" vertical="center" wrapText="1"/>
    </xf>
    <xf numFmtId="0" fontId="43" fillId="6" borderId="0" xfId="0" applyFont="1" applyFill="1" applyAlignment="1">
      <alignment horizontal="left" vertical="center" wrapText="1" indent="3"/>
    </xf>
    <xf numFmtId="0" fontId="36" fillId="6" borderId="0" xfId="3" applyFont="1" applyFill="1" applyAlignment="1">
      <alignment horizontal="left" vertical="center" wrapText="1" indent="3"/>
    </xf>
    <xf numFmtId="0" fontId="36" fillId="6" borderId="0" xfId="0" applyFont="1" applyFill="1" applyAlignment="1">
      <alignment horizontal="left" vertical="center" wrapText="1" indent="3"/>
    </xf>
    <xf numFmtId="0" fontId="36" fillId="6" borderId="0" xfId="0" applyFont="1" applyFill="1" applyAlignment="1">
      <alignment horizontal="left" vertical="center" wrapText="1"/>
    </xf>
    <xf numFmtId="0" fontId="36" fillId="6" borderId="0" xfId="0" applyFont="1" applyFill="1" applyAlignment="1">
      <alignment horizontal="left" vertical="top" wrapText="1" indent="3"/>
    </xf>
    <xf numFmtId="0" fontId="26" fillId="6" borderId="0" xfId="0" applyFont="1" applyFill="1" applyBorder="1" applyAlignment="1">
      <alignment vertical="center"/>
    </xf>
    <xf numFmtId="0" fontId="34" fillId="0" borderId="2" xfId="3" applyFont="1" applyFill="1" applyBorder="1" applyAlignment="1" applyProtection="1">
      <alignment vertical="center"/>
      <protection locked="0"/>
    </xf>
    <xf numFmtId="0" fontId="24" fillId="0" borderId="0" xfId="3" applyFont="1" applyFill="1" applyBorder="1" applyAlignment="1">
      <alignment vertical="center"/>
    </xf>
    <xf numFmtId="0" fontId="43" fillId="6" borderId="0" xfId="0" applyFont="1" applyFill="1" applyAlignment="1">
      <alignment horizontal="left" vertical="center" wrapText="1" indent="2"/>
    </xf>
    <xf numFmtId="0" fontId="43" fillId="6" borderId="0" xfId="3" applyFont="1" applyFill="1" applyBorder="1" applyAlignment="1">
      <alignment horizontal="left" vertical="center" indent="1"/>
    </xf>
    <xf numFmtId="0" fontId="22" fillId="0" borderId="0" xfId="0" applyFont="1" applyAlignment="1"/>
    <xf numFmtId="0" fontId="27" fillId="6" borderId="0" xfId="0" applyFont="1" applyFill="1" applyBorder="1" applyAlignment="1">
      <alignment vertical="center"/>
    </xf>
    <xf numFmtId="0" fontId="23" fillId="6" borderId="0" xfId="0" applyFont="1" applyFill="1" applyAlignment="1">
      <alignment vertical="center" wrapText="1"/>
    </xf>
    <xf numFmtId="0" fontId="24" fillId="0" borderId="2" xfId="3" applyFont="1" applyFill="1" applyBorder="1" applyAlignment="1">
      <alignment vertical="center"/>
    </xf>
  </cellXfs>
  <cellStyles count="10">
    <cellStyle name="Erklärender Text" xfId="5" builtinId="53"/>
    <cellStyle name="Hyperlink 2" xfId="4" xr:uid="{00000000-0005-0000-0000-000002000000}"/>
    <cellStyle name="Komma" xfId="1" builtinId="3"/>
    <cellStyle name="Link" xfId="2" builtinId="8"/>
    <cellStyle name="Normal 2" xfId="3" xr:uid="{00000000-0005-0000-0000-000004000000}"/>
    <cellStyle name="Prozent" xfId="6" builtinId="5"/>
    <cellStyle name="Standard" xfId="0" builtinId="0"/>
    <cellStyle name="Standard 2" xfId="7" xr:uid="{7F14D75E-B076-4F5F-AEE9-7A02D85A482C}"/>
    <cellStyle name="Standard 2 2" xfId="9" xr:uid="{8D45532F-E915-4A05-BAFA-F8B429FDB3DB}"/>
    <cellStyle name="Standard 3" xfId="8" xr:uid="{585353AE-2ACC-4059-B307-A14F3789E2DF}"/>
  </cellStyles>
  <dxfs count="116">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168" formatCode="_ * #,##0_ ;_ * \-#,##0_ ;_ * &quot;-&quot;??_ ;_ @_ "/>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168" formatCode="_ * #,##0_ ;_ * \-#,##0_ ;_ * &quot;-&quot;??_ ;_ @_ "/>
    </dxf>
    <dxf>
      <font>
        <strike val="0"/>
        <outline val="0"/>
        <shadow val="0"/>
        <vertAlign val="baseline"/>
        <sz val="11"/>
        <name val="Franklin Gothic Book"/>
        <family val="2"/>
        <scheme val="none"/>
      </font>
      <numFmt numFmtId="168" formatCode="_ * #,##0_ ;_ * \-#,##0_ ;_ * &quot;-&quot;??_ ;_ @_ "/>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164" formatCode="_ * #,##0.00_ ;_ * \-#,##0.00_ ;_ * &quot;-&quot;??_ ;_ @_ "/>
    </dxf>
    <dxf>
      <font>
        <b val="0"/>
        <i val="0"/>
        <strike val="0"/>
        <condense val="0"/>
        <extend val="0"/>
        <outline val="0"/>
        <shadow val="0"/>
        <u val="none"/>
        <vertAlign val="baseline"/>
        <sz val="11"/>
        <color theme="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15"/>
      <tableStyleElement type="firstRowStripe" dxfId="114"/>
      <tableStyleElement type="secondRowStripe" dxfId="113"/>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64583" y="1058333"/>
          <a:ext cx="12604750" cy="53485"/>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79294" y="0"/>
          <a:ext cx="23005677"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25</xdr:row>
      <xdr:rowOff>212910</xdr:rowOff>
    </xdr:from>
    <xdr:to>
      <xdr:col>14</xdr:col>
      <xdr:colOff>1</xdr:colOff>
      <xdr:row>67</xdr:row>
      <xdr:rowOff>61851</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123825</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123825</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123825</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123825</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123825</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123825</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123825</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123825</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123825</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123825</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123825</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123825</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123825</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123825</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123825</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123825</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123825</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123825</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rrgan_leo\Desktop\data-summary\eiti_summary_data_template_v1.2_D-EIT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4:H42" totalsRowShown="0" headerRowDxfId="112" dataDxfId="111" tableBorderDxfId="110" headerRowCellStyle="Normal 2">
  <autoFilter ref="B24:H42" xr:uid="{29A02D02-B15A-4451-BC82-381511A5580C}"/>
  <tableColumns count="7">
    <tableColumn id="1" xr3:uid="{8CC8A279-3D52-433B-A927-54271A548F95}" name="Full company name" dataDxfId="109"/>
    <tableColumn id="2" xr3:uid="{47CFFE63-62E9-4C2F-AF7A-8C998C2115DD}" name="Company ID number" dataDxfId="108"/>
    <tableColumn id="5" xr3:uid="{44126531-1251-489D-817D-0BB675AD4463}" name="Sector" dataDxfId="107" dataCellStyle="Normal 2"/>
    <tableColumn id="3" xr3:uid="{B0C9D6BC-CD8D-487B-AAF5-C67B584CF297}" name="Commodities (comma-seperated)" dataDxfId="106" dataCellStyle="Normal 2"/>
    <tableColumn id="4" xr3:uid="{647342AE-9A02-48F4-8A87-5A810456D069}" name="Stock exchange listing or company website " dataDxfId="105"/>
    <tableColumn id="8" xr3:uid="{A71D3E18-CE7F-4A3A-9C59-406CFD09BD83}" name="Audited financial statement (or balance sheet, cash flows, profit/loss statement if unavailable)" dataDxfId="104"/>
    <tableColumn id="6" xr3:uid="{2A2434D1-ADCC-40FE-8B5D-B8088719FA46}" name="Payments to Governments Report" dataDxfId="103"/>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2" totalsRowShown="0" headerRowDxfId="21">
  <autoFilter ref="N2:P72" xr:uid="{00000000-0009-0000-0100-000005000000}"/>
  <sortState xmlns:xlrd2="http://schemas.microsoft.com/office/spreadsheetml/2017/richdata2" ref="N4:P71">
    <sortCondition ref="O3:O71"/>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18" totalsRowShown="0" headerRowDxfId="102" dataDxfId="101" tableBorderDxfId="100" headerRowCellStyle="Normal 2">
  <autoFilter ref="B14:E18" xr:uid="{A8B4B39C-0D0F-4818-88C8-91C925EC55AF}"/>
  <tableColumns count="4">
    <tableColumn id="1" xr3:uid="{A514468B-E09B-48E0-A959-4DFDD8AB4C35}" name="Full name of agency" dataDxfId="99"/>
    <tableColumn id="4" xr3:uid="{E93FD104-7FE2-4A59-B947-6626A8244D37}" name="Agency type" dataDxfId="98" dataCellStyle="Normal 2"/>
    <tableColumn id="2" xr3:uid="{AB7B7E22-1DB9-44DD-B707-BD73D8566D73}" name="ID number (if applicable)" dataDxfId="97"/>
    <tableColumn id="3" xr3:uid="{D4ED04ED-28EF-4370-8F5D-96FBFBDE5D1D}" name="Total reported" dataDxfId="96">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45:J60" totalsRowShown="0" headerRowDxfId="95" dataDxfId="94" tableBorderDxfId="93" headerRowCellStyle="Normal 2">
  <autoFilter ref="B45:J60" xr:uid="{BB4EE31E-36E6-444B-8B65-954004E3DCB7}"/>
  <tableColumns count="9">
    <tableColumn id="1" xr3:uid="{F5AA4BF4-7DA0-4C74-9A5B-14547F26D1B1}" name="Full project name" dataDxfId="92"/>
    <tableColumn id="2" xr3:uid="{685B8D42-EFD0-4DC2-BE10-28D18E979777}" name="Legal agreement reference number(s): contract, licence, lease, concession, …" dataDxfId="91"/>
    <tableColumn id="3" xr3:uid="{603E42CC-ECFB-4B1F-A620-0AA181E1F649}" name="Affiliated companies, start with Operator" dataDxfId="90"/>
    <tableColumn id="5" xr3:uid="{228121AB-6AF3-45CE-A57C-DE91B9AADBA7}" name="Commodities (one commodity/row)" dataDxfId="89" dataCellStyle="Normal 2"/>
    <tableColumn id="6" xr3:uid="{235ED50D-2537-4E98-9096-D0CE3E3A0720}" name="Status" dataDxfId="88"/>
    <tableColumn id="7" xr3:uid="{AD7BD532-EFD5-4B42-9DCF-ACD36F766A33}" name="Production (volume)" dataDxfId="87"/>
    <tableColumn id="8" xr3:uid="{8F48E404-F666-43CF-B215-2413E02429D2}" name="Unit" dataDxfId="86"/>
    <tableColumn id="9" xr3:uid="{2E15003C-1852-483F-B320-AD9DABEF1059}" name="Production (value)" dataDxfId="85" dataCellStyle="Normal 2"/>
    <tableColumn id="10" xr3:uid="{AFFC1E31-5241-4FC5-9872-AB13888FD0EC}" name="Currency" dataDxfId="84"/>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26" totalsRowShown="0" headerRowDxfId="83" dataDxfId="82">
  <autoFilter ref="B21:K26" xr:uid="{00000000-0009-0000-0100-000006000000}"/>
  <tableColumns count="10">
    <tableColumn id="8" xr3:uid="{00000000-0010-0000-0000-000008000000}" name="GFS Level 1" dataDxfId="81">
      <calculatedColumnFormula>IFERROR(VLOOKUP(Government_revenues_table[[#This Row],[GFS Classification]],Table6_GFS_codes_classification[],COLUMNS($F:F)+3,FALSE),"Do not enter data")</calculatedColumnFormula>
    </tableColumn>
    <tableColumn id="9" xr3:uid="{00000000-0010-0000-0000-000009000000}" name="GFS Level 2" dataDxfId="80">
      <calculatedColumnFormula>IFERROR(VLOOKUP(Government_revenues_table[[#This Row],[GFS Classification]],Table6_GFS_codes_classification[],COLUMNS($F:G)+3,FALSE),"Do not enter data")</calculatedColumnFormula>
    </tableColumn>
    <tableColumn id="10" xr3:uid="{00000000-0010-0000-0000-00000A000000}" name="GFS Level 3" dataDxfId="79">
      <calculatedColumnFormula>IFERROR(VLOOKUP(Government_revenues_table[[#This Row],[GFS Classification]],Table6_GFS_codes_classification[],COLUMNS($F:H)+3,FALSE),"Do not enter data")</calculatedColumnFormula>
    </tableColumn>
    <tableColumn id="7" xr3:uid="{00000000-0010-0000-0000-000007000000}" name="GFS Level 4" dataDxfId="78">
      <calculatedColumnFormula>IFERROR(VLOOKUP(Government_revenues_table[[#This Row],[GFS Classification]],Table6_GFS_codes_classification[],COLUMNS($F:I)+3,FALSE),"Do not enter data")</calculatedColumnFormula>
    </tableColumn>
    <tableColumn id="1" xr3:uid="{00000000-0010-0000-0000-000001000000}" name="GFS Classification" dataDxfId="77"/>
    <tableColumn id="11" xr3:uid="{00000000-0010-0000-0000-00000B000000}" name="Sector" dataDxfId="76"/>
    <tableColumn id="3" xr3:uid="{00000000-0010-0000-0000-000003000000}" name="Revenue stream name" dataDxfId="75"/>
    <tableColumn id="4" xr3:uid="{00000000-0010-0000-0000-000004000000}" name="Government entity" dataDxfId="74"/>
    <tableColumn id="5" xr3:uid="{00000000-0010-0000-0000-000005000000}" name="Revenue value" dataDxfId="73"/>
    <tableColumn id="2" xr3:uid="{717E21EE-FF78-4681-8A7C-9B91BD3462F9}" name="Currency" dataDxfId="72"/>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48" totalsRowCount="1" headerRowDxfId="71" dataDxfId="70">
  <autoFilter ref="B14:N47" xr:uid="{F6A9E8DB-AAD3-4F23-BDF8-F73CD40C929E}"/>
  <tableColumns count="13">
    <tableColumn id="7" xr3:uid="{B0B955AC-7B0F-4E2F-A90F-081F8DF53075}" name="Sector" dataDxfId="69" totalsRowDxfId="68">
      <calculatedColumnFormula>VLOOKUP(C15,Companies[],3,FALSE)</calculatedColumnFormula>
    </tableColumn>
    <tableColumn id="1" xr3:uid="{F4BA65A6-3315-4982-8AD1-6233F51539B3}" name="Company" dataDxfId="67" totalsRowDxfId="66"/>
    <tableColumn id="3" xr3:uid="{4A565997-97E1-47A8-8ADC-39016648A467}" name="Government entity" dataDxfId="65" totalsRowDxfId="64"/>
    <tableColumn id="4" xr3:uid="{75F55348-A345-4AA0-B61D-0C0295D72872}" name="Revenue stream name" dataDxfId="63" totalsRowDxfId="62"/>
    <tableColumn id="5" xr3:uid="{8F7A06AD-203D-4268-8054-4B0336697888}" name="Levied on project (Y/N)" dataDxfId="61" totalsRowDxfId="60"/>
    <tableColumn id="6" xr3:uid="{9B64602E-90E7-4EA8-BE6A-A27376494140}" name="Reported by project (Y/N)" dataDxfId="59" totalsRowDxfId="58"/>
    <tableColumn id="2" xr3:uid="{43916E52-B1CF-479E-90B0-1D04D88358CC}" name="Project name" dataDxfId="57" totalsRowDxfId="56"/>
    <tableColumn id="13" xr3:uid="{34B04123-A3F5-4642-9FBB-D99F80C5C76E}" name="Reporting currency" dataDxfId="55" totalsRowDxfId="54"/>
    <tableColumn id="14" xr3:uid="{6349802A-D43D-4C34-8E59-A12205BD358D}" name="Revenue value" dataDxfId="53" totalsRowDxfId="52"/>
    <tableColumn id="18" xr3:uid="{9520FDAE-EF49-4183-894D-5E5291D023E4}" name="Payment made in-kind (Y/N)" dataDxfId="51" totalsRowDxfId="50"/>
    <tableColumn id="8" xr3:uid="{A773D8BD-C33D-417F-8B52-0168D9E80008}" name="In-kind volume (if applicable)" dataDxfId="49" totalsRowDxfId="48"/>
    <tableColumn id="9" xr3:uid="{BED2E64F-7F4B-4636-8EC9-DCC71768D73F}" name="Unit (if applicable)" dataDxfId="47" totalsRowDxfId="46"/>
    <tableColumn id="10" xr3:uid="{A6754352-A303-4E88-808C-7F5939247080}" name="Comments" dataDxfId="45" totalsRow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www.rohstofftransparenz.de/" TargetMode="External"/><Relationship Id="rId3" Type="http://schemas.openxmlformats.org/officeDocument/2006/relationships/hyperlink" Target="mailto:data@eiti.org" TargetMode="External"/><Relationship Id="rId7" Type="http://schemas.openxmlformats.org/officeDocument/2006/relationships/hyperlink" Target="https://www.irs.gov/individuals/international-taxpayers/yearly-average-currency-exchange-rates" TargetMode="External"/><Relationship Id="rId12" Type="http://schemas.openxmlformats.org/officeDocument/2006/relationships/printerSettings" Target="../printerSettings/printerSettings2.bin"/><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rohstofftransparenz.de/downloads/5.D-EITI%20Bericht_Daten.zip" TargetMode="External"/><Relationship Id="rId11" Type="http://schemas.openxmlformats.org/officeDocument/2006/relationships/hyperlink" Target="https://d-eiti.de/Downloads/Gesamtpaket%205.%20D-EITI%20Bericht.pdf" TargetMode="External"/><Relationship Id="rId5" Type="http://schemas.openxmlformats.org/officeDocument/2006/relationships/hyperlink" Target="mailto:sekretariat@d-eiti.de" TargetMode="External"/><Relationship Id="rId10" Type="http://schemas.openxmlformats.org/officeDocument/2006/relationships/hyperlink" Target="https://www.d-eiti.de/wp-content/uploads/2016/12/2016-10-21-D-EITI-Open-Data-Konzept-finale-Version_EN.pdf" TargetMode="External"/><Relationship Id="rId4" Type="http://schemas.openxmlformats.org/officeDocument/2006/relationships/hyperlink" Target="https://eiti.org/document/standard" TargetMode="External"/><Relationship Id="rId9" Type="http://schemas.openxmlformats.org/officeDocument/2006/relationships/hyperlink" Target="https://rohstofftransparenz.de/en/download/"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www.transparenzregister.de/" TargetMode="External"/><Relationship Id="rId39" Type="http://schemas.openxmlformats.org/officeDocument/2006/relationships/hyperlink" Target="https://eiti.org/document/standard" TargetMode="External"/><Relationship Id="rId3" Type="http://schemas.openxmlformats.org/officeDocument/2006/relationships/hyperlink" Target="https://eiti.org/document/standard" TargetMode="External"/><Relationship Id="rId21" Type="http://schemas.openxmlformats.org/officeDocument/2006/relationships/hyperlink" Target="https://unstats.un.org/unsd/nationalaccount/sna2008.asp" TargetMode="External"/><Relationship Id="rId34" Type="http://schemas.openxmlformats.org/officeDocument/2006/relationships/hyperlink" Target="https://www.bundesrechnungshof.de/DE/2_veroeffentlichungen/veroeffentlichungen_node.html" TargetMode="External"/><Relationship Id="rId42" Type="http://schemas.openxmlformats.org/officeDocument/2006/relationships/printerSettings" Target="../printerSettings/printerSettings3.bin"/><Relationship Id="rId7" Type="http://schemas.openxmlformats.org/officeDocument/2006/relationships/hyperlink" Target="https://eiti.org/document/standard"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http://www.transparenzregister.de/" TargetMode="External"/><Relationship Id="rId33" Type="http://schemas.openxmlformats.org/officeDocument/2006/relationships/hyperlink" Target="https://de.statista.com/statistik/daten/studie/165463/umfrage/deutsche-exporte-wert-jahreszahlen/" TargetMode="External"/><Relationship Id="rId38" Type="http://schemas.openxmlformats.org/officeDocument/2006/relationships/hyperlink" Target="https://www-genesis.destatis.de/genesis/online"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rohstofftransparenz.de/downloads/2023-03_Bergbauberechtigungen_Gesamt_Stand%202022.xlsx" TargetMode="External"/><Relationship Id="rId41" Type="http://schemas.openxmlformats.org/officeDocument/2006/relationships/hyperlink" Target="https://rohstofftransparenz.de/downloads/2023-03_Bergbauberechtigungen_Gesamt_Stand%202022.xlsx"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eiti.org/document/standard" TargetMode="External"/><Relationship Id="rId32" Type="http://schemas.openxmlformats.org/officeDocument/2006/relationships/hyperlink" Target="https://www.destatis.de/DE/Themen/Arbeit/Arbeitsmarkt/Erwerbstaetigkeit/Tabellen/insgesamt.html" TargetMode="External"/><Relationship Id="rId37" Type="http://schemas.openxmlformats.org/officeDocument/2006/relationships/hyperlink" Target="https://www-genesis.destatis.de/genesis/online" TargetMode="External"/><Relationship Id="rId40" Type="http://schemas.openxmlformats.org/officeDocument/2006/relationships/hyperlink" Target="https://eur-lex.europa.eu/legal-content/EN/TXT/?qid=1671803449590&amp;uri=CELEX%3A62020CJ0037"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summary-data-template" TargetMode="External"/><Relationship Id="rId28" Type="http://schemas.openxmlformats.org/officeDocument/2006/relationships/hyperlink" Target="https://eiti.org/document/standard" TargetMode="External"/><Relationship Id="rId36" Type="http://schemas.openxmlformats.org/officeDocument/2006/relationships/hyperlink" Target="https://eiti.org/document/standard"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de.statista.com/statistik/daten/studie/164032/umfrage/einnahmen-und-ausgaben-des-deutschen-staats/"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mailto:data@eiti.org" TargetMode="External"/><Relationship Id="rId27" Type="http://schemas.openxmlformats.org/officeDocument/2006/relationships/hyperlink" Target="https://unstats.un.org/unsd/tradekb/Knowledgebase/50018/Harmonized-Commodity-Description-and-Coding-Systems-HS" TargetMode="External"/><Relationship Id="rId30" Type="http://schemas.openxmlformats.org/officeDocument/2006/relationships/hyperlink" Target="https://rohstofftransparenz.de/downloads/2023-03_Bergbauberechtigungen_Gesamt_Stand%202022.xlsx" TargetMode="External"/><Relationship Id="rId35" Type="http://schemas.openxmlformats.org/officeDocument/2006/relationships/hyperlink" Target="https://www.bundesanzeiger.de/"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heidelbergcement.de/de" TargetMode="External"/><Relationship Id="rId13" Type="http://schemas.openxmlformats.org/officeDocument/2006/relationships/hyperlink" Target="https://www.quarzwerke.com/" TargetMode="External"/><Relationship Id="rId18" Type="http://schemas.openxmlformats.org/officeDocument/2006/relationships/hyperlink" Target="https://www.wacker.com/cms/de-de/home/home.html" TargetMode="External"/><Relationship Id="rId26" Type="http://schemas.openxmlformats.org/officeDocument/2006/relationships/hyperlink" Target="https://www.bundesanzeiger.de/pub/de/start?13" TargetMode="External"/><Relationship Id="rId39" Type="http://schemas.openxmlformats.org/officeDocument/2006/relationships/hyperlink" Target="https://www.bundesanzeiger.de/pub/de/start?13" TargetMode="External"/><Relationship Id="rId3" Type="http://schemas.openxmlformats.org/officeDocument/2006/relationships/hyperlink" Target="https://eiti.org/summary-data-template" TargetMode="External"/><Relationship Id="rId21" Type="http://schemas.openxmlformats.org/officeDocument/2006/relationships/hyperlink" Target="https://www.bundesanzeiger.de/pub/de/start?13" TargetMode="External"/><Relationship Id="rId34" Type="http://schemas.openxmlformats.org/officeDocument/2006/relationships/hyperlink" Target="https://www.bundesanzeiger.de/pub/de/start?13" TargetMode="External"/><Relationship Id="rId42" Type="http://schemas.openxmlformats.org/officeDocument/2006/relationships/table" Target="../tables/table2.xml"/><Relationship Id="rId7" Type="http://schemas.openxmlformats.org/officeDocument/2006/relationships/hyperlink" Target="https://corporate.exxonmobil.de/" TargetMode="External"/><Relationship Id="rId12" Type="http://schemas.openxmlformats.org/officeDocument/2006/relationships/hyperlink" Target="https://www.neptuneenergy.de/" TargetMode="External"/><Relationship Id="rId17" Type="http://schemas.openxmlformats.org/officeDocument/2006/relationships/hyperlink" Target="http://www.vermilionenergy.de/" TargetMode="External"/><Relationship Id="rId25" Type="http://schemas.openxmlformats.org/officeDocument/2006/relationships/hyperlink" Target="https://www.bundesanzeiger.de/pub/de/start?13" TargetMode="External"/><Relationship Id="rId33" Type="http://schemas.openxmlformats.org/officeDocument/2006/relationships/hyperlink" Target="https://www.bundesanzeiger.de/pub/de/start?13" TargetMode="External"/><Relationship Id="rId38" Type="http://schemas.openxmlformats.org/officeDocument/2006/relationships/hyperlink" Target="https://www.bundesanzeiger.de/pub/de/start?0" TargetMode="External"/><Relationship Id="rId2" Type="http://schemas.openxmlformats.org/officeDocument/2006/relationships/hyperlink" Target="mailto:data@eiti.org" TargetMode="External"/><Relationship Id="rId16" Type="http://schemas.openxmlformats.org/officeDocument/2006/relationships/hyperlink" Target="https://www.salzwerke.de/de/startseite.html" TargetMode="External"/><Relationship Id="rId20" Type="http://schemas.openxmlformats.org/officeDocument/2006/relationships/hyperlink" Target="https://www.rwe.com/investor-relations/corporate-governance/zahlungsberichte" TargetMode="External"/><Relationship Id="rId29" Type="http://schemas.openxmlformats.org/officeDocument/2006/relationships/hyperlink" Target="https://www.bundesanzeiger.de/pub/de/start?13" TargetMode="External"/><Relationship Id="rId41" Type="http://schemas.openxmlformats.org/officeDocument/2006/relationships/table" Target="../tables/table1.xml"/><Relationship Id="rId1" Type="http://schemas.openxmlformats.org/officeDocument/2006/relationships/hyperlink" Target="mailto:data@eiti.org" TargetMode="External"/><Relationship Id="rId6" Type="http://schemas.openxmlformats.org/officeDocument/2006/relationships/hyperlink" Target="https://www.dyckerhoff.com/" TargetMode="External"/><Relationship Id="rId11" Type="http://schemas.openxmlformats.org/officeDocument/2006/relationships/hyperlink" Target="https://www.leag.de/de/" TargetMode="External"/><Relationship Id="rId24" Type="http://schemas.openxmlformats.org/officeDocument/2006/relationships/hyperlink" Target="https://www.bundesanzeiger.de/pub/de/start?13" TargetMode="External"/><Relationship Id="rId32" Type="http://schemas.openxmlformats.org/officeDocument/2006/relationships/hyperlink" Target="https://www.bundesanzeiger.de/pub/de/start?13" TargetMode="External"/><Relationship Id="rId37" Type="http://schemas.openxmlformats.org/officeDocument/2006/relationships/hyperlink" Target="https://www.bundesanzeiger.de/pub/de/start?0" TargetMode="External"/><Relationship Id="rId40" Type="http://schemas.openxmlformats.org/officeDocument/2006/relationships/printerSettings" Target="../printerSettings/printerSettings4.bin"/><Relationship Id="rId5" Type="http://schemas.openxmlformats.org/officeDocument/2006/relationships/hyperlink" Target="http://www.beb.de/default.html" TargetMode="External"/><Relationship Id="rId15" Type="http://schemas.openxmlformats.org/officeDocument/2006/relationships/hyperlink" Target="https://www.rwe.com/" TargetMode="External"/><Relationship Id="rId23" Type="http://schemas.openxmlformats.org/officeDocument/2006/relationships/hyperlink" Target="https://www.bundesanzeiger.de/pub/de/start?13" TargetMode="External"/><Relationship Id="rId28" Type="http://schemas.openxmlformats.org/officeDocument/2006/relationships/hyperlink" Target="https://www.bundesanzeiger.de/pub/de/start?13" TargetMode="External"/><Relationship Id="rId36" Type="http://schemas.openxmlformats.org/officeDocument/2006/relationships/hyperlink" Target="https://www.mibrag.de/" TargetMode="External"/><Relationship Id="rId10" Type="http://schemas.openxmlformats.org/officeDocument/2006/relationships/hyperlink" Target="https://www.kpluss.com/de-de/" TargetMode="External"/><Relationship Id="rId19" Type="http://schemas.openxmlformats.org/officeDocument/2006/relationships/hyperlink" Target="https://wintershalldea.de/de" TargetMode="External"/><Relationship Id="rId31" Type="http://schemas.openxmlformats.org/officeDocument/2006/relationships/hyperlink" Target="https://www.bundesanzeiger.de/pub/de/start?13" TargetMode="External"/><Relationship Id="rId4" Type="http://schemas.openxmlformats.org/officeDocument/2006/relationships/hyperlink" Target="https://www.online-handelsregister.de/" TargetMode="External"/><Relationship Id="rId9" Type="http://schemas.openxmlformats.org/officeDocument/2006/relationships/hyperlink" Target="https://huelskens.de/de/startseite.html" TargetMode="External"/><Relationship Id="rId14" Type="http://schemas.openxmlformats.org/officeDocument/2006/relationships/hyperlink" Target="https://www.rwe.com/" TargetMode="External"/><Relationship Id="rId22" Type="http://schemas.openxmlformats.org/officeDocument/2006/relationships/hyperlink" Target="https://www.bundesanzeiger.de/pub/de/start?13" TargetMode="External"/><Relationship Id="rId27" Type="http://schemas.openxmlformats.org/officeDocument/2006/relationships/hyperlink" Target="https://www.bundesanzeiger.de/pub/de/start?13" TargetMode="External"/><Relationship Id="rId30" Type="http://schemas.openxmlformats.org/officeDocument/2006/relationships/hyperlink" Target="https://www.bundesanzeiger.de/pub/de/start?13" TargetMode="External"/><Relationship Id="rId35" Type="http://schemas.openxmlformats.org/officeDocument/2006/relationships/hyperlink" Target="https://www.sibelco.com/" TargetMode="External"/><Relationship Id="rId43"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4.xml"/><Relationship Id="rId3" Type="http://schemas.openxmlformats.org/officeDocument/2006/relationships/hyperlink" Target="mailto:data@eiti.org" TargetMode="External"/><Relationship Id="rId7" Type="http://schemas.openxmlformats.org/officeDocument/2006/relationships/drawing" Target="../drawings/drawing2.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printerSettings" Target="../printerSettings/printerSettings5.bin"/><Relationship Id="rId5" Type="http://schemas.openxmlformats.org/officeDocument/2006/relationships/hyperlink" Target="https://www.imf.org/external/np/sta/gfsm/" TargetMode="External"/><Relationship Id="rId4" Type="http://schemas.openxmlformats.org/officeDocument/2006/relationships/hyperlink" Target="https://eiti.org/summary-data-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16" zoomScale="90" zoomScaleNormal="90" workbookViewId="0">
      <selection activeCell="G4" sqref="G4"/>
    </sheetView>
  </sheetViews>
  <sheetFormatPr baseColWidth="10" defaultColWidth="4" defaultRowHeight="24" customHeight="1" x14ac:dyDescent="0.25"/>
  <cols>
    <col min="1" max="1" width="4" style="26"/>
    <col min="2" max="2" width="4" style="26" hidden="1" customWidth="1"/>
    <col min="3" max="3" width="76.5703125" style="26" customWidth="1"/>
    <col min="4" max="4" width="2.85546875" style="26" customWidth="1"/>
    <col min="5" max="5" width="56.140625" style="26" customWidth="1"/>
    <col min="6" max="6" width="2.85546875" style="26" customWidth="1"/>
    <col min="7" max="7" width="50.5703125" style="26" customWidth="1"/>
    <col min="8" max="16384" width="4" style="26"/>
  </cols>
  <sheetData>
    <row r="1" spans="2:7" ht="15.75" customHeight="1" x14ac:dyDescent="0.25">
      <c r="B1" s="180"/>
      <c r="C1" s="27"/>
      <c r="D1" s="180"/>
      <c r="E1" s="180"/>
      <c r="F1" s="180"/>
      <c r="G1" s="180"/>
    </row>
    <row r="2" spans="2:7" ht="15.75" x14ac:dyDescent="0.25">
      <c r="B2" s="180"/>
      <c r="C2" s="210"/>
      <c r="D2" s="180"/>
      <c r="E2" s="210"/>
      <c r="F2" s="180"/>
      <c r="G2" s="180"/>
    </row>
    <row r="3" spans="2:7" ht="15.75" x14ac:dyDescent="0.25">
      <c r="B3" s="210"/>
      <c r="C3" s="210"/>
      <c r="D3" s="180"/>
      <c r="E3" s="211"/>
      <c r="F3" s="180"/>
      <c r="G3" s="211"/>
    </row>
    <row r="4" spans="2:7" ht="15.75" x14ac:dyDescent="0.25">
      <c r="B4" s="210"/>
      <c r="C4" s="210"/>
      <c r="D4" s="180"/>
      <c r="E4" s="211" t="s">
        <v>0</v>
      </c>
      <c r="F4" s="180"/>
      <c r="G4" s="212" t="s">
        <v>1</v>
      </c>
    </row>
    <row r="5" spans="2:7" ht="15.75" x14ac:dyDescent="0.25">
      <c r="B5" s="210"/>
      <c r="C5" s="180"/>
      <c r="D5" s="180"/>
      <c r="E5" s="180"/>
      <c r="F5" s="180"/>
      <c r="G5" s="180"/>
    </row>
    <row r="6" spans="2:7" ht="3.75" customHeight="1" x14ac:dyDescent="0.25">
      <c r="B6" s="210"/>
      <c r="C6" s="180"/>
      <c r="D6" s="180"/>
      <c r="E6" s="180"/>
      <c r="F6" s="180"/>
      <c r="G6" s="180"/>
    </row>
    <row r="7" spans="2:7" ht="3.75" customHeight="1" x14ac:dyDescent="0.25">
      <c r="B7" s="210"/>
      <c r="C7" s="180"/>
      <c r="D7" s="180"/>
      <c r="E7" s="180"/>
      <c r="F7" s="180"/>
      <c r="G7" s="180"/>
    </row>
    <row r="8" spans="2:7" ht="15.75" x14ac:dyDescent="0.25">
      <c r="B8" s="210"/>
      <c r="C8" s="180"/>
      <c r="D8" s="180"/>
      <c r="E8" s="180"/>
      <c r="F8" s="180"/>
      <c r="G8" s="180"/>
    </row>
    <row r="9" spans="2:7" ht="15.75" x14ac:dyDescent="0.25">
      <c r="B9" s="210"/>
      <c r="C9" s="43"/>
      <c r="D9" s="199"/>
      <c r="E9" s="199"/>
      <c r="F9" s="213"/>
      <c r="G9" s="213"/>
    </row>
    <row r="10" spans="2:7" x14ac:dyDescent="0.25">
      <c r="B10" s="210"/>
      <c r="C10" s="202" t="s">
        <v>2</v>
      </c>
      <c r="D10" s="214"/>
      <c r="E10" s="214"/>
      <c r="F10" s="213"/>
      <c r="G10" s="213"/>
    </row>
    <row r="11" spans="2:7" ht="15.75" x14ac:dyDescent="0.25">
      <c r="B11" s="210"/>
      <c r="C11" s="44" t="s">
        <v>3</v>
      </c>
      <c r="D11" s="45"/>
      <c r="E11" s="45"/>
      <c r="F11" s="213"/>
      <c r="G11" s="213"/>
    </row>
    <row r="12" spans="2:7" ht="15.75" x14ac:dyDescent="0.25">
      <c r="B12" s="210"/>
      <c r="C12" s="43"/>
      <c r="D12" s="199"/>
      <c r="E12" s="199"/>
      <c r="F12" s="213"/>
      <c r="G12" s="213"/>
    </row>
    <row r="13" spans="2:7" ht="15.75" x14ac:dyDescent="0.25">
      <c r="B13" s="210"/>
      <c r="C13" s="46" t="s">
        <v>4</v>
      </c>
      <c r="D13" s="199"/>
      <c r="E13" s="199"/>
      <c r="F13" s="213"/>
      <c r="G13" s="213"/>
    </row>
    <row r="14" spans="2:7" ht="15.75" x14ac:dyDescent="0.25">
      <c r="B14" s="210"/>
      <c r="C14" s="311" t="s">
        <v>5</v>
      </c>
      <c r="D14" s="311"/>
      <c r="E14" s="311"/>
      <c r="F14" s="213"/>
      <c r="G14" s="213"/>
    </row>
    <row r="15" spans="2:7" ht="15.75" x14ac:dyDescent="0.25">
      <c r="B15" s="210"/>
      <c r="C15" s="197"/>
      <c r="D15" s="197"/>
      <c r="E15" s="197"/>
      <c r="F15" s="213"/>
      <c r="G15" s="213"/>
    </row>
    <row r="16" spans="2:7" ht="15.75" x14ac:dyDescent="0.25">
      <c r="B16" s="210"/>
      <c r="C16" s="47" t="s">
        <v>6</v>
      </c>
      <c r="D16" s="48"/>
      <c r="E16" s="48"/>
      <c r="F16" s="213"/>
      <c r="G16" s="213"/>
    </row>
    <row r="17" spans="2:7" ht="15.75" x14ac:dyDescent="0.25">
      <c r="B17" s="210"/>
      <c r="C17" s="49" t="s">
        <v>7</v>
      </c>
      <c r="D17" s="48"/>
      <c r="E17" s="48"/>
      <c r="F17" s="213"/>
      <c r="G17" s="213"/>
    </row>
    <row r="18" spans="2:7" ht="15.75" x14ac:dyDescent="0.25">
      <c r="B18" s="210"/>
      <c r="C18" s="49" t="s">
        <v>8</v>
      </c>
      <c r="D18" s="48"/>
      <c r="E18" s="48"/>
      <c r="F18" s="213"/>
      <c r="G18" s="213"/>
    </row>
    <row r="19" spans="2:7" ht="15.75" x14ac:dyDescent="0.25">
      <c r="B19" s="210"/>
      <c r="C19" s="315" t="s">
        <v>9</v>
      </c>
      <c r="D19" s="315"/>
      <c r="E19" s="315"/>
      <c r="F19" s="213"/>
      <c r="G19" s="213"/>
    </row>
    <row r="20" spans="2:7" ht="32.1" customHeight="1" x14ac:dyDescent="0.25">
      <c r="B20" s="210"/>
      <c r="C20" s="310" t="s">
        <v>10</v>
      </c>
      <c r="D20" s="310"/>
      <c r="E20" s="310"/>
      <c r="F20" s="213"/>
      <c r="G20" s="213"/>
    </row>
    <row r="21" spans="2:7" ht="15.75" x14ac:dyDescent="0.25">
      <c r="B21" s="210"/>
      <c r="C21" s="48"/>
      <c r="D21" s="48"/>
      <c r="E21" s="48"/>
      <c r="F21" s="213"/>
      <c r="G21" s="213"/>
    </row>
    <row r="22" spans="2:7" ht="15.75" x14ac:dyDescent="0.25">
      <c r="B22" s="210"/>
      <c r="C22" s="47" t="s">
        <v>11</v>
      </c>
      <c r="D22" s="49"/>
      <c r="E22" s="49"/>
      <c r="F22" s="213"/>
      <c r="G22" s="213"/>
    </row>
    <row r="23" spans="2:7" ht="15.75" x14ac:dyDescent="0.25">
      <c r="B23" s="210"/>
      <c r="C23" s="49"/>
      <c r="D23" s="49"/>
      <c r="E23" s="49"/>
      <c r="F23" s="213"/>
      <c r="G23" s="213"/>
    </row>
    <row r="24" spans="2:7" ht="15.75" x14ac:dyDescent="0.25">
      <c r="B24" s="210"/>
      <c r="C24" s="50"/>
      <c r="D24" s="214"/>
      <c r="E24" s="214"/>
      <c r="F24" s="213"/>
      <c r="G24" s="213"/>
    </row>
    <row r="25" spans="2:7" ht="15.75" x14ac:dyDescent="0.25">
      <c r="B25" s="210"/>
      <c r="C25" s="51" t="s">
        <v>12</v>
      </c>
      <c r="D25" s="214"/>
      <c r="E25" s="214"/>
      <c r="F25" s="213"/>
      <c r="G25" s="213"/>
    </row>
    <row r="26" spans="2:7" ht="15.75" x14ac:dyDescent="0.25">
      <c r="B26" s="210"/>
      <c r="C26" s="52"/>
      <c r="D26" s="214"/>
      <c r="E26" s="214"/>
      <c r="F26" s="213"/>
      <c r="G26" s="213"/>
    </row>
    <row r="27" spans="2:7" ht="15.75" x14ac:dyDescent="0.25">
      <c r="B27" s="210"/>
      <c r="C27" s="53" t="s">
        <v>13</v>
      </c>
      <c r="D27" s="214"/>
      <c r="E27" s="214"/>
      <c r="F27" s="213"/>
      <c r="G27" s="213"/>
    </row>
    <row r="28" spans="2:7" ht="15.75" x14ac:dyDescent="0.25">
      <c r="B28" s="210"/>
      <c r="C28" s="53" t="s">
        <v>14</v>
      </c>
      <c r="D28" s="214"/>
      <c r="E28" s="214"/>
      <c r="F28" s="213"/>
      <c r="G28" s="213"/>
    </row>
    <row r="29" spans="2:7" ht="15.75" x14ac:dyDescent="0.25">
      <c r="B29" s="210"/>
      <c r="C29" s="53" t="s">
        <v>15</v>
      </c>
      <c r="D29" s="214"/>
      <c r="E29" s="214"/>
      <c r="F29" s="213"/>
      <c r="G29" s="213"/>
    </row>
    <row r="30" spans="2:7" ht="15.75" x14ac:dyDescent="0.25">
      <c r="B30" s="210"/>
      <c r="C30" s="53" t="s">
        <v>16</v>
      </c>
      <c r="D30" s="214"/>
      <c r="E30" s="214"/>
      <c r="F30" s="213"/>
      <c r="G30" s="213"/>
    </row>
    <row r="31" spans="2:7" ht="15.75" x14ac:dyDescent="0.25">
      <c r="B31" s="210"/>
      <c r="C31" s="53" t="s">
        <v>17</v>
      </c>
      <c r="D31" s="214"/>
      <c r="E31" s="214"/>
      <c r="F31" s="213"/>
      <c r="G31" s="213"/>
    </row>
    <row r="32" spans="2:7" ht="15.75" x14ac:dyDescent="0.25">
      <c r="B32" s="210"/>
      <c r="C32" s="50"/>
      <c r="D32" s="50"/>
      <c r="E32" s="50"/>
      <c r="F32" s="213"/>
      <c r="G32" s="213"/>
    </row>
    <row r="33" spans="2:7" ht="15.75" x14ac:dyDescent="0.25">
      <c r="B33" s="210"/>
      <c r="C33" s="308" t="s">
        <v>18</v>
      </c>
      <c r="D33" s="308"/>
      <c r="E33" s="308"/>
      <c r="F33" s="308"/>
      <c r="G33" s="308"/>
    </row>
    <row r="34" spans="2:7" s="28" customFormat="1" ht="15.75" x14ac:dyDescent="0.3">
      <c r="B34" s="215"/>
      <c r="C34" s="29"/>
      <c r="D34" s="29"/>
      <c r="E34" s="30"/>
      <c r="F34" s="215"/>
      <c r="G34" s="215"/>
    </row>
    <row r="35" spans="2:7" ht="31.5" x14ac:dyDescent="0.25">
      <c r="B35" s="210"/>
      <c r="C35" s="54" t="s">
        <v>19</v>
      </c>
      <c r="D35" s="180"/>
      <c r="E35" s="182" t="s">
        <v>20</v>
      </c>
      <c r="F35" s="180"/>
      <c r="G35" s="32" t="s">
        <v>21</v>
      </c>
    </row>
    <row r="36" spans="2:7" s="28" customFormat="1" ht="15.75" x14ac:dyDescent="0.25">
      <c r="B36" s="215"/>
      <c r="C36" s="33"/>
      <c r="D36" s="216"/>
      <c r="E36" s="33"/>
      <c r="F36" s="216"/>
      <c r="G36" s="33"/>
    </row>
    <row r="37" spans="2:7" ht="15.75" x14ac:dyDescent="0.3">
      <c r="B37" s="210"/>
      <c r="C37" s="47" t="s">
        <v>22</v>
      </c>
      <c r="D37" s="50"/>
      <c r="E37" s="55"/>
      <c r="F37" s="213"/>
      <c r="G37" s="213"/>
    </row>
    <row r="38" spans="2:7" ht="15.75" x14ac:dyDescent="0.3">
      <c r="B38" s="210"/>
      <c r="C38" s="206"/>
      <c r="D38" s="206"/>
      <c r="E38" s="34"/>
      <c r="F38" s="210"/>
      <c r="G38" s="210"/>
    </row>
    <row r="40" spans="2:7" ht="15.6" customHeight="1" x14ac:dyDescent="0.25">
      <c r="B40" s="210"/>
      <c r="C40" s="56" t="s">
        <v>23</v>
      </c>
      <c r="D40" s="35"/>
      <c r="E40" s="59" t="s">
        <v>24</v>
      </c>
      <c r="F40" s="60"/>
      <c r="G40" s="61"/>
    </row>
    <row r="41" spans="2:7" ht="43.5" customHeight="1" x14ac:dyDescent="0.25">
      <c r="B41" s="210"/>
      <c r="C41" s="57" t="s">
        <v>25</v>
      </c>
      <c r="D41" s="35"/>
      <c r="E41" s="62" t="s">
        <v>26</v>
      </c>
      <c r="F41" s="201"/>
      <c r="G41" s="63"/>
    </row>
    <row r="42" spans="2:7" ht="31.5" customHeight="1" x14ac:dyDescent="0.25">
      <c r="B42" s="210"/>
      <c r="C42" s="57" t="s">
        <v>27</v>
      </c>
      <c r="D42" s="35"/>
      <c r="E42" s="64" t="s">
        <v>28</v>
      </c>
      <c r="F42" s="201"/>
      <c r="G42" s="63"/>
    </row>
    <row r="43" spans="2:7" ht="24" customHeight="1" x14ac:dyDescent="0.25">
      <c r="B43" s="210"/>
      <c r="C43" s="57" t="s">
        <v>29</v>
      </c>
      <c r="D43" s="35"/>
      <c r="E43" s="62" t="s">
        <v>30</v>
      </c>
      <c r="F43" s="201"/>
      <c r="G43" s="63"/>
    </row>
    <row r="44" spans="2:7" ht="48" customHeight="1" x14ac:dyDescent="0.25">
      <c r="B44" s="210"/>
      <c r="C44" s="58" t="s">
        <v>31</v>
      </c>
      <c r="D44" s="35"/>
      <c r="E44" s="65" t="s">
        <v>32</v>
      </c>
      <c r="F44" s="66"/>
      <c r="G44" s="67"/>
    </row>
    <row r="45" spans="2:7" ht="12" customHeight="1" thickBot="1" x14ac:dyDescent="0.3">
      <c r="B45" s="210"/>
      <c r="C45" s="180"/>
      <c r="D45" s="180"/>
      <c r="E45" s="180"/>
      <c r="F45" s="180"/>
      <c r="G45" s="180"/>
    </row>
    <row r="46" spans="2:7" ht="16.5" thickBot="1" x14ac:dyDescent="0.3">
      <c r="B46" s="210"/>
      <c r="C46" s="312" t="s">
        <v>33</v>
      </c>
      <c r="D46" s="313"/>
      <c r="E46" s="313"/>
      <c r="F46" s="313"/>
      <c r="G46" s="314"/>
    </row>
    <row r="47" spans="2:7" ht="16.5" thickBot="1" x14ac:dyDescent="0.3">
      <c r="B47" s="180"/>
      <c r="C47" s="309" t="s">
        <v>34</v>
      </c>
      <c r="D47" s="309"/>
      <c r="E47" s="309"/>
      <c r="F47" s="309"/>
      <c r="G47" s="309"/>
    </row>
    <row r="48" spans="2:7" ht="16.5" thickBot="1" x14ac:dyDescent="0.3">
      <c r="B48" s="180"/>
      <c r="C48" s="206"/>
      <c r="D48" s="206"/>
      <c r="E48" s="206"/>
      <c r="F48" s="206"/>
      <c r="G48" s="210"/>
    </row>
    <row r="49" spans="2:7" ht="15.75" x14ac:dyDescent="0.25">
      <c r="B49" s="180"/>
      <c r="C49" s="200" t="s">
        <v>35</v>
      </c>
      <c r="D49" s="36"/>
      <c r="E49" s="37"/>
      <c r="F49" s="36"/>
      <c r="G49" s="36"/>
    </row>
    <row r="50" spans="2:7" ht="15.75" x14ac:dyDescent="0.25">
      <c r="B50" s="180"/>
      <c r="C50" s="307" t="s">
        <v>36</v>
      </c>
      <c r="D50" s="307"/>
      <c r="E50" s="307"/>
      <c r="F50" s="307"/>
      <c r="G50" s="307"/>
    </row>
    <row r="51" spans="2:7" ht="15.75" x14ac:dyDescent="0.25">
      <c r="B51" s="203" t="s">
        <v>37</v>
      </c>
      <c r="C51" s="198" t="s">
        <v>38</v>
      </c>
      <c r="D51" s="203"/>
      <c r="E51" s="38"/>
      <c r="F51" s="203"/>
      <c r="G51" s="39"/>
    </row>
    <row r="52" spans="2:7" ht="15.75" x14ac:dyDescent="0.25">
      <c r="B52" s="180"/>
      <c r="C52" s="180"/>
      <c r="D52" s="180"/>
      <c r="E52" s="180"/>
      <c r="F52" s="180"/>
      <c r="G52" s="180"/>
    </row>
    <row r="53" spans="2:7" ht="15.75" x14ac:dyDescent="0.25">
      <c r="B53" s="180"/>
      <c r="C53" s="180"/>
      <c r="D53" s="180"/>
      <c r="E53" s="180"/>
      <c r="F53" s="180"/>
      <c r="G53" s="180"/>
    </row>
    <row r="54" spans="2:7" ht="15.75" x14ac:dyDescent="0.25">
      <c r="B54" s="180"/>
      <c r="C54" s="180"/>
      <c r="D54" s="180"/>
      <c r="E54" s="180"/>
      <c r="F54" s="180"/>
      <c r="G54" s="180"/>
    </row>
    <row r="55" spans="2:7" ht="15.75" x14ac:dyDescent="0.25">
      <c r="B55" s="180"/>
      <c r="C55" s="180"/>
      <c r="D55" s="180"/>
      <c r="E55" s="180"/>
      <c r="F55" s="180"/>
      <c r="G55" s="180"/>
    </row>
    <row r="56" spans="2:7" ht="15.75" x14ac:dyDescent="0.25">
      <c r="B56" s="180"/>
      <c r="C56" s="180"/>
      <c r="D56" s="180"/>
      <c r="E56" s="180"/>
      <c r="F56" s="180"/>
      <c r="G56" s="180"/>
    </row>
    <row r="57" spans="2:7" ht="15.75" x14ac:dyDescent="0.25">
      <c r="B57" s="180"/>
      <c r="C57" s="180"/>
      <c r="D57" s="180"/>
      <c r="E57" s="180"/>
      <c r="F57" s="180"/>
      <c r="G57" s="180"/>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96"/>
  <sheetViews>
    <sheetView showGridLines="0" topLeftCell="C58" zoomScale="85" zoomScaleNormal="85" workbookViewId="0">
      <selection activeCell="E46" sqref="E46"/>
    </sheetView>
  </sheetViews>
  <sheetFormatPr baseColWidth="10" defaultColWidth="4" defaultRowHeight="24" customHeight="1" x14ac:dyDescent="0.25"/>
  <cols>
    <col min="1" max="1" width="4" style="12"/>
    <col min="2" max="2" width="4" style="12" hidden="1" customWidth="1"/>
    <col min="3" max="3" width="75" style="12" bestFit="1" customWidth="1"/>
    <col min="4" max="4" width="2.85546875" style="12" customWidth="1"/>
    <col min="5" max="5" width="45.7109375" style="12" customWidth="1"/>
    <col min="6" max="6" width="2.85546875" style="12" customWidth="1"/>
    <col min="7" max="7" width="99.85546875" style="12" customWidth="1"/>
    <col min="8" max="8" width="31.5703125" style="12" customWidth="1"/>
    <col min="9" max="16384" width="4" style="12"/>
  </cols>
  <sheetData>
    <row r="1" spans="1:7" ht="16.5" x14ac:dyDescent="0.25">
      <c r="B1" s="13"/>
    </row>
    <row r="2" spans="1:7" ht="16.5" x14ac:dyDescent="0.25">
      <c r="B2" s="13"/>
      <c r="C2" s="317" t="s">
        <v>39</v>
      </c>
      <c r="D2" s="317"/>
      <c r="E2" s="317"/>
      <c r="F2" s="317"/>
      <c r="G2" s="317"/>
    </row>
    <row r="3" spans="1:7" s="162" customFormat="1" x14ac:dyDescent="0.25">
      <c r="B3" s="161"/>
      <c r="C3" s="318" t="s">
        <v>40</v>
      </c>
      <c r="D3" s="318"/>
      <c r="E3" s="318"/>
      <c r="F3" s="318"/>
      <c r="G3" s="318"/>
    </row>
    <row r="4" spans="1:7" ht="12.75" customHeight="1" x14ac:dyDescent="0.25">
      <c r="B4" s="13"/>
      <c r="C4" s="319" t="s">
        <v>41</v>
      </c>
      <c r="D4" s="319"/>
      <c r="E4" s="319"/>
      <c r="F4" s="319"/>
      <c r="G4" s="319"/>
    </row>
    <row r="5" spans="1:7" ht="12.75" customHeight="1" x14ac:dyDescent="0.25">
      <c r="B5" s="13"/>
      <c r="C5" s="320" t="s">
        <v>42</v>
      </c>
      <c r="D5" s="320"/>
      <c r="E5" s="320"/>
      <c r="F5" s="320"/>
      <c r="G5" s="320"/>
    </row>
    <row r="6" spans="1:7" ht="12.75" customHeight="1" x14ac:dyDescent="0.25">
      <c r="B6" s="13"/>
      <c r="C6" s="320" t="s">
        <v>43</v>
      </c>
      <c r="D6" s="320"/>
      <c r="E6" s="320"/>
      <c r="F6" s="320"/>
      <c r="G6" s="320"/>
    </row>
    <row r="7" spans="1:7" ht="12.75" customHeight="1" x14ac:dyDescent="0.3">
      <c r="B7" s="13"/>
      <c r="C7" s="324" t="s">
        <v>44</v>
      </c>
      <c r="D7" s="324"/>
      <c r="E7" s="324"/>
      <c r="F7" s="324"/>
      <c r="G7" s="324"/>
    </row>
    <row r="8" spans="1:7" ht="16.5" x14ac:dyDescent="0.25">
      <c r="B8" s="13"/>
      <c r="C8" s="180"/>
      <c r="D8" s="68"/>
      <c r="E8" s="68"/>
      <c r="F8" s="180"/>
      <c r="G8" s="180"/>
    </row>
    <row r="9" spans="1:7" ht="16.5" x14ac:dyDescent="0.25">
      <c r="B9" s="13"/>
      <c r="C9" s="54" t="s">
        <v>45</v>
      </c>
      <c r="D9" s="216"/>
      <c r="E9" s="31" t="s">
        <v>46</v>
      </c>
      <c r="F9" s="216"/>
      <c r="G9" s="32" t="s">
        <v>21</v>
      </c>
    </row>
    <row r="10" spans="1:7" ht="16.5" x14ac:dyDescent="0.25">
      <c r="B10" s="13"/>
      <c r="C10" s="180"/>
      <c r="D10" s="68"/>
      <c r="E10" s="68"/>
      <c r="F10" s="180"/>
      <c r="G10" s="180"/>
    </row>
    <row r="11" spans="1:7" s="162" customFormat="1" x14ac:dyDescent="0.25">
      <c r="B11" s="164"/>
      <c r="C11" s="170" t="s">
        <v>47</v>
      </c>
      <c r="D11" s="161"/>
      <c r="E11" s="163"/>
      <c r="F11" s="161"/>
      <c r="G11" s="161"/>
    </row>
    <row r="12" spans="1:7" ht="20.25" thickBot="1" x14ac:dyDescent="0.3">
      <c r="A12" s="20"/>
      <c r="B12" s="21"/>
      <c r="C12" s="171" t="s">
        <v>48</v>
      </c>
      <c r="D12" s="172"/>
      <c r="E12" s="173" t="s">
        <v>49</v>
      </c>
      <c r="F12" s="172"/>
      <c r="G12" s="174" t="s">
        <v>50</v>
      </c>
    </row>
    <row r="13" spans="1:7" ht="17.25" thickBot="1" x14ac:dyDescent="0.3">
      <c r="B13" s="22"/>
      <c r="C13" s="69" t="s">
        <v>37</v>
      </c>
      <c r="D13" s="217"/>
      <c r="E13" s="70"/>
      <c r="F13" s="217"/>
      <c r="G13" s="70"/>
    </row>
    <row r="14" spans="1:7" ht="16.5" x14ac:dyDescent="0.25">
      <c r="A14" s="18"/>
      <c r="B14" s="15" t="s">
        <v>37</v>
      </c>
      <c r="C14" s="71" t="s">
        <v>51</v>
      </c>
      <c r="D14" s="203"/>
      <c r="E14" s="99" t="s">
        <v>52</v>
      </c>
      <c r="F14" s="203"/>
      <c r="G14" s="72"/>
    </row>
    <row r="15" spans="1:7" ht="16.5" x14ac:dyDescent="0.25">
      <c r="A15" s="18"/>
      <c r="B15" s="15" t="s">
        <v>37</v>
      </c>
      <c r="C15" s="71" t="s">
        <v>53</v>
      </c>
      <c r="D15" s="203"/>
      <c r="E15" s="74" t="str">
        <f>IFERROR(VLOOKUP($E$14,Table1_Country_codes_and_currencies[],3,FALSE),"")</f>
        <v>DEU</v>
      </c>
      <c r="F15" s="203"/>
      <c r="G15" s="72"/>
    </row>
    <row r="16" spans="1:7" ht="16.5" x14ac:dyDescent="0.25">
      <c r="B16" s="15" t="s">
        <v>37</v>
      </c>
      <c r="C16" s="71" t="s">
        <v>54</v>
      </c>
      <c r="D16" s="203"/>
      <c r="E16" s="74" t="str">
        <f>IFERROR(VLOOKUP($E$14,Table1_Country_codes_and_currencies[],7,FALSE),"")</f>
        <v>Euro</v>
      </c>
      <c r="F16" s="203"/>
      <c r="G16" s="72"/>
    </row>
    <row r="17" spans="1:8" ht="17.25" thickBot="1" x14ac:dyDescent="0.3">
      <c r="B17" s="15" t="s">
        <v>37</v>
      </c>
      <c r="C17" s="78" t="s">
        <v>55</v>
      </c>
      <c r="D17" s="75"/>
      <c r="E17" s="76" t="str">
        <f>IFERROR(VLOOKUP($E$14,Table1_Country_codes_and_currencies[],5,FALSE),"")</f>
        <v>EUR</v>
      </c>
      <c r="F17" s="75"/>
      <c r="G17" s="77"/>
    </row>
    <row r="18" spans="1:8" ht="17.25" thickBot="1" x14ac:dyDescent="0.3">
      <c r="B18" s="22"/>
      <c r="C18" s="69" t="s">
        <v>56</v>
      </c>
      <c r="D18" s="217"/>
      <c r="E18" s="70"/>
      <c r="F18" s="217"/>
      <c r="G18" s="70"/>
    </row>
    <row r="19" spans="1:8" ht="16.5" x14ac:dyDescent="0.25">
      <c r="A19" s="18"/>
      <c r="B19" s="15" t="s">
        <v>56</v>
      </c>
      <c r="C19" s="71" t="s">
        <v>57</v>
      </c>
      <c r="D19" s="203"/>
      <c r="E19" s="100">
        <v>43831</v>
      </c>
      <c r="F19" s="203"/>
      <c r="G19" s="72"/>
    </row>
    <row r="20" spans="1:8" ht="17.25" thickBot="1" x14ac:dyDescent="0.3">
      <c r="A20" s="18"/>
      <c r="B20" s="15" t="s">
        <v>56</v>
      </c>
      <c r="C20" s="78" t="s">
        <v>58</v>
      </c>
      <c r="D20" s="75"/>
      <c r="E20" s="100">
        <v>44196</v>
      </c>
      <c r="F20" s="75"/>
      <c r="G20" s="77"/>
    </row>
    <row r="21" spans="1:8" ht="17.25" thickBot="1" x14ac:dyDescent="0.3">
      <c r="B21" s="22"/>
      <c r="C21" s="69" t="s">
        <v>59</v>
      </c>
      <c r="D21" s="217"/>
      <c r="E21" s="218"/>
      <c r="F21" s="217"/>
      <c r="G21" s="70"/>
    </row>
    <row r="22" spans="1:8" ht="16.5" x14ac:dyDescent="0.25">
      <c r="B22" s="15" t="s">
        <v>59</v>
      </c>
      <c r="C22" s="79" t="s">
        <v>60</v>
      </c>
      <c r="D22" s="203"/>
      <c r="E22" s="99" t="s">
        <v>416</v>
      </c>
      <c r="F22" s="203"/>
      <c r="G22" s="72"/>
    </row>
    <row r="23" spans="1:8" ht="31.5" x14ac:dyDescent="0.25">
      <c r="A23" s="18"/>
      <c r="B23" s="15" t="s">
        <v>59</v>
      </c>
      <c r="C23" s="71" t="s">
        <v>62</v>
      </c>
      <c r="D23" s="203"/>
      <c r="E23" s="284" t="s">
        <v>2058</v>
      </c>
      <c r="F23" s="203"/>
      <c r="G23" s="72"/>
    </row>
    <row r="24" spans="1:8" ht="16.5" x14ac:dyDescent="0.25">
      <c r="B24" s="15" t="s">
        <v>59</v>
      </c>
      <c r="C24" s="285" t="s">
        <v>63</v>
      </c>
      <c r="D24" s="203"/>
      <c r="E24" s="102">
        <v>44917</v>
      </c>
      <c r="F24" s="203"/>
      <c r="G24" s="264"/>
    </row>
    <row r="25" spans="1:8" ht="42.75" x14ac:dyDescent="0.25">
      <c r="A25" s="18"/>
      <c r="B25" s="15" t="s">
        <v>59</v>
      </c>
      <c r="C25" s="285" t="s">
        <v>64</v>
      </c>
      <c r="D25" s="203"/>
      <c r="E25" s="192" t="s">
        <v>2100</v>
      </c>
      <c r="F25" s="203"/>
      <c r="G25" s="72"/>
    </row>
    <row r="26" spans="1:8" ht="76.5" customHeight="1" x14ac:dyDescent="0.25">
      <c r="B26" s="15" t="s">
        <v>59</v>
      </c>
      <c r="C26" s="80" t="s">
        <v>65</v>
      </c>
      <c r="D26" s="81"/>
      <c r="E26" s="101" t="s">
        <v>66</v>
      </c>
      <c r="F26" s="81"/>
      <c r="G26" s="305" t="s">
        <v>2101</v>
      </c>
      <c r="H26" s="194"/>
    </row>
    <row r="27" spans="1:8" ht="16.5" x14ac:dyDescent="0.25">
      <c r="B27" s="15" t="s">
        <v>59</v>
      </c>
      <c r="C27" s="285" t="s">
        <v>67</v>
      </c>
      <c r="D27" s="203"/>
      <c r="E27" s="102">
        <v>44917</v>
      </c>
      <c r="F27" s="203"/>
      <c r="G27" s="82"/>
    </row>
    <row r="28" spans="1:8" ht="16.5" x14ac:dyDescent="0.25">
      <c r="A28" s="18"/>
      <c r="B28" s="15" t="s">
        <v>59</v>
      </c>
      <c r="C28" s="285" t="s">
        <v>68</v>
      </c>
      <c r="D28" s="203"/>
      <c r="E28" s="190" t="s">
        <v>2011</v>
      </c>
      <c r="F28" s="203"/>
      <c r="G28" s="82"/>
    </row>
    <row r="29" spans="1:8" ht="16.5" x14ac:dyDescent="0.25">
      <c r="B29" s="15" t="s">
        <v>59</v>
      </c>
      <c r="C29" s="80" t="s">
        <v>69</v>
      </c>
      <c r="D29" s="81"/>
      <c r="E29" s="101" t="s">
        <v>61</v>
      </c>
      <c r="F29" s="83"/>
      <c r="G29" s="84"/>
    </row>
    <row r="30" spans="1:8" ht="16.5" x14ac:dyDescent="0.25">
      <c r="A30" s="18"/>
      <c r="B30" s="15" t="s">
        <v>59</v>
      </c>
      <c r="C30" s="285" t="s">
        <v>70</v>
      </c>
      <c r="D30" s="203"/>
      <c r="E30" s="102">
        <v>44917</v>
      </c>
      <c r="F30" s="203"/>
      <c r="G30" s="72"/>
    </row>
    <row r="31" spans="1:8" ht="29.25" thickBot="1" x14ac:dyDescent="0.3">
      <c r="A31" s="18"/>
      <c r="B31" s="15" t="s">
        <v>59</v>
      </c>
      <c r="C31" s="304" t="s">
        <v>71</v>
      </c>
      <c r="D31" s="85"/>
      <c r="E31" s="240" t="s">
        <v>2059</v>
      </c>
      <c r="F31" s="75"/>
      <c r="G31" s="86"/>
    </row>
    <row r="32" spans="1:8" ht="15.95" customHeight="1" x14ac:dyDescent="0.25">
      <c r="A32" s="13"/>
      <c r="C32" s="302" t="s">
        <v>72</v>
      </c>
      <c r="D32" s="303"/>
      <c r="E32" s="38"/>
      <c r="F32" s="210"/>
      <c r="G32" s="39"/>
    </row>
    <row r="33" spans="1:7" ht="16.5" x14ac:dyDescent="0.25">
      <c r="A33" s="15"/>
      <c r="B33" s="17"/>
      <c r="C33" s="297" t="s">
        <v>73</v>
      </c>
      <c r="D33" s="81"/>
      <c r="E33" s="298" t="s">
        <v>74</v>
      </c>
      <c r="F33" s="294"/>
      <c r="G33" s="299" t="s">
        <v>1967</v>
      </c>
    </row>
    <row r="34" spans="1:7" ht="16.5" x14ac:dyDescent="0.25">
      <c r="A34" s="15"/>
      <c r="B34" s="17"/>
      <c r="C34" s="87"/>
      <c r="D34" s="290"/>
      <c r="E34" s="293" t="s">
        <v>2087</v>
      </c>
      <c r="F34" s="210"/>
      <c r="G34" s="292"/>
    </row>
    <row r="35" spans="1:7" ht="16.5" x14ac:dyDescent="0.3">
      <c r="A35" s="13"/>
      <c r="B35" s="15" t="s">
        <v>75</v>
      </c>
      <c r="C35" s="300" t="s">
        <v>76</v>
      </c>
      <c r="D35" s="295"/>
      <c r="E35" s="192" t="s">
        <v>2086</v>
      </c>
      <c r="F35" s="296"/>
      <c r="G35" s="301"/>
    </row>
    <row r="36" spans="1:7" ht="18" customHeight="1" thickBot="1" x14ac:dyDescent="0.3">
      <c r="A36" s="18"/>
      <c r="B36" s="15" t="s">
        <v>75</v>
      </c>
      <c r="C36" s="69" t="s">
        <v>75</v>
      </c>
      <c r="D36" s="217"/>
      <c r="E36" s="217"/>
      <c r="F36" s="217"/>
      <c r="G36" s="217"/>
    </row>
    <row r="37" spans="1:7" ht="15.6" customHeight="1" x14ac:dyDescent="0.25">
      <c r="B37" s="15" t="s">
        <v>75</v>
      </c>
      <c r="C37" s="73" t="s">
        <v>77</v>
      </c>
      <c r="D37" s="203"/>
      <c r="E37" s="74"/>
      <c r="F37" s="203"/>
      <c r="G37" s="203"/>
    </row>
    <row r="38" spans="1:7" ht="16.5" customHeight="1" x14ac:dyDescent="0.25">
      <c r="A38" s="18"/>
      <c r="B38" s="15" t="s">
        <v>75</v>
      </c>
      <c r="C38" s="88" t="s">
        <v>78</v>
      </c>
      <c r="D38" s="203"/>
      <c r="E38" s="101" t="s">
        <v>61</v>
      </c>
      <c r="F38" s="203"/>
      <c r="G38" s="82"/>
    </row>
    <row r="39" spans="1:7" ht="16.5" customHeight="1" x14ac:dyDescent="0.25">
      <c r="A39" s="18"/>
      <c r="B39" s="15" t="s">
        <v>75</v>
      </c>
      <c r="C39" s="88" t="s">
        <v>79</v>
      </c>
      <c r="D39" s="203"/>
      <c r="E39" s="101" t="s">
        <v>61</v>
      </c>
      <c r="F39" s="203"/>
      <c r="G39" s="82"/>
    </row>
    <row r="40" spans="1:7" ht="15.6" customHeight="1" x14ac:dyDescent="0.25">
      <c r="B40" s="15" t="s">
        <v>75</v>
      </c>
      <c r="C40" s="88" t="s">
        <v>80</v>
      </c>
      <c r="D40" s="203"/>
      <c r="E40" s="101" t="s">
        <v>61</v>
      </c>
      <c r="F40" s="203"/>
      <c r="G40" s="82"/>
    </row>
    <row r="41" spans="1:7" ht="18" customHeight="1" x14ac:dyDescent="0.25">
      <c r="B41" s="15" t="s">
        <v>75</v>
      </c>
      <c r="C41" s="88" t="s">
        <v>81</v>
      </c>
      <c r="D41" s="203"/>
      <c r="E41" s="101" t="s">
        <v>66</v>
      </c>
      <c r="F41" s="203"/>
      <c r="G41" s="82"/>
    </row>
    <row r="42" spans="1:7" ht="16.5" x14ac:dyDescent="0.25">
      <c r="B42" s="15" t="s">
        <v>75</v>
      </c>
      <c r="C42" s="89" t="s">
        <v>83</v>
      </c>
      <c r="D42" s="203"/>
      <c r="E42" s="101" t="s">
        <v>84</v>
      </c>
      <c r="F42" s="203"/>
      <c r="G42" s="82"/>
    </row>
    <row r="43" spans="1:7" ht="47.25" x14ac:dyDescent="0.25">
      <c r="B43" s="15" t="s">
        <v>75</v>
      </c>
      <c r="C43" s="286" t="s">
        <v>85</v>
      </c>
      <c r="D43" s="203"/>
      <c r="E43" s="101">
        <v>4</v>
      </c>
      <c r="F43" s="203"/>
      <c r="G43" s="241" t="s">
        <v>2074</v>
      </c>
    </row>
    <row r="44" spans="1:7" ht="45" customHeight="1" x14ac:dyDescent="0.25">
      <c r="B44" s="15" t="s">
        <v>75</v>
      </c>
      <c r="C44" s="286" t="s">
        <v>86</v>
      </c>
      <c r="D44" s="90"/>
      <c r="E44" s="101">
        <v>17</v>
      </c>
      <c r="F44" s="203"/>
      <c r="G44" s="241" t="s">
        <v>2102</v>
      </c>
    </row>
    <row r="45" spans="1:7" ht="16.5" x14ac:dyDescent="0.25">
      <c r="B45" s="15" t="s">
        <v>75</v>
      </c>
      <c r="C45" s="91" t="s">
        <v>87</v>
      </c>
      <c r="D45" s="203"/>
      <c r="E45" s="103" t="s">
        <v>88</v>
      </c>
      <c r="F45" s="81"/>
      <c r="G45" s="82"/>
    </row>
    <row r="46" spans="1:7" ht="16.5" x14ac:dyDescent="0.25">
      <c r="B46" s="15" t="s">
        <v>75</v>
      </c>
      <c r="C46" s="92" t="s">
        <v>89</v>
      </c>
      <c r="D46" s="203"/>
      <c r="E46" s="104">
        <v>0.877</v>
      </c>
      <c r="F46" s="203"/>
      <c r="G46" s="82" t="s">
        <v>2054</v>
      </c>
    </row>
    <row r="47" spans="1:7" ht="29.25" thickBot="1" x14ac:dyDescent="0.3">
      <c r="B47" s="15" t="s">
        <v>75</v>
      </c>
      <c r="C47" s="169" t="s">
        <v>90</v>
      </c>
      <c r="D47" s="75"/>
      <c r="E47" s="240" t="s">
        <v>2055</v>
      </c>
      <c r="F47" s="75"/>
      <c r="G47" s="110"/>
    </row>
    <row r="48" spans="1:7" s="20" customFormat="1" ht="17.25" thickBot="1" x14ac:dyDescent="0.3">
      <c r="A48" s="12"/>
      <c r="B48" s="15" t="s">
        <v>75</v>
      </c>
      <c r="C48" s="167" t="s">
        <v>91</v>
      </c>
      <c r="D48" s="75"/>
      <c r="E48" s="168"/>
      <c r="F48" s="75"/>
      <c r="G48" s="110"/>
    </row>
    <row r="49" spans="1:7" ht="15.6" customHeight="1" x14ac:dyDescent="0.25">
      <c r="B49" s="15" t="s">
        <v>75</v>
      </c>
      <c r="C49" s="88" t="s">
        <v>92</v>
      </c>
      <c r="D49" s="203"/>
      <c r="E49" s="101" t="s">
        <v>61</v>
      </c>
      <c r="F49" s="203"/>
      <c r="G49" s="82"/>
    </row>
    <row r="50" spans="1:7" s="18" customFormat="1" ht="16.5" x14ac:dyDescent="0.25">
      <c r="A50" s="12"/>
      <c r="B50" s="15"/>
      <c r="C50" s="88" t="s">
        <v>93</v>
      </c>
      <c r="D50" s="203"/>
      <c r="E50" s="101" t="s">
        <v>61</v>
      </c>
      <c r="F50" s="203"/>
      <c r="G50" s="82"/>
    </row>
    <row r="51" spans="1:7" s="18" customFormat="1" ht="15.6" customHeight="1" x14ac:dyDescent="0.25">
      <c r="A51" s="12"/>
      <c r="B51" s="15"/>
      <c r="C51" s="88" t="s">
        <v>94</v>
      </c>
      <c r="D51" s="203"/>
      <c r="E51" s="101" t="s">
        <v>61</v>
      </c>
      <c r="F51" s="203"/>
      <c r="G51" s="82"/>
    </row>
    <row r="52" spans="1:7" ht="17.25" thickBot="1" x14ac:dyDescent="0.3">
      <c r="B52" s="15"/>
      <c r="C52" s="108" t="s">
        <v>95</v>
      </c>
      <c r="D52" s="75"/>
      <c r="E52" s="109" t="s">
        <v>61</v>
      </c>
      <c r="F52" s="75"/>
      <c r="G52" s="110"/>
    </row>
    <row r="53" spans="1:7" ht="17.25" thickBot="1" x14ac:dyDescent="0.3">
      <c r="B53" s="15"/>
      <c r="C53" s="105" t="s">
        <v>96</v>
      </c>
      <c r="D53" s="106"/>
      <c r="E53" s="107">
        <f>SUM(E54:E57)</f>
        <v>1</v>
      </c>
      <c r="F53" s="106"/>
      <c r="G53" s="106"/>
    </row>
    <row r="54" spans="1:7" ht="16.5" x14ac:dyDescent="0.25">
      <c r="B54" s="15"/>
      <c r="C54" s="71" t="s">
        <v>97</v>
      </c>
      <c r="D54" s="203"/>
      <c r="E54" s="93">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0.16981132075471697</v>
      </c>
      <c r="F54" s="203"/>
      <c r="G54" s="94" t="s">
        <v>98</v>
      </c>
    </row>
    <row r="55" spans="1:7" s="18" customFormat="1" ht="16.5" x14ac:dyDescent="0.25">
      <c r="B55" s="22"/>
      <c r="C55" s="71" t="s">
        <v>99</v>
      </c>
      <c r="D55" s="203"/>
      <c r="E55" s="93">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0.50943396226415094</v>
      </c>
      <c r="F55" s="203"/>
      <c r="G55" s="94" t="s">
        <v>98</v>
      </c>
    </row>
    <row r="56" spans="1:7" s="18" customFormat="1" ht="16.5" x14ac:dyDescent="0.3">
      <c r="A56" s="12"/>
      <c r="B56" s="15" t="s">
        <v>100</v>
      </c>
      <c r="C56" s="71" t="s">
        <v>101</v>
      </c>
      <c r="D56" s="203"/>
      <c r="E56" s="287">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0.28301886792452829</v>
      </c>
      <c r="F56" s="203"/>
      <c r="G56" s="94" t="s">
        <v>98</v>
      </c>
    </row>
    <row r="57" spans="1:7" ht="15" customHeight="1" thickBot="1" x14ac:dyDescent="0.3">
      <c r="B57" s="15" t="s">
        <v>100</v>
      </c>
      <c r="C57" s="71" t="s">
        <v>102</v>
      </c>
      <c r="D57" s="203"/>
      <c r="E57" s="93">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3.7735849056603772E-2</v>
      </c>
      <c r="F57" s="203"/>
      <c r="G57" s="94" t="s">
        <v>98</v>
      </c>
    </row>
    <row r="58" spans="1:7" ht="17.25" thickBot="1" x14ac:dyDescent="0.3">
      <c r="B58" s="15" t="s">
        <v>100</v>
      </c>
      <c r="C58" s="95" t="s">
        <v>103</v>
      </c>
      <c r="D58" s="96"/>
      <c r="E58" s="97"/>
      <c r="F58" s="96"/>
      <c r="G58" s="96"/>
    </row>
    <row r="59" spans="1:7" s="18" customFormat="1" ht="16.5" x14ac:dyDescent="0.25">
      <c r="A59" s="12"/>
      <c r="B59" s="15" t="s">
        <v>100</v>
      </c>
      <c r="C59" s="71" t="s">
        <v>104</v>
      </c>
      <c r="D59" s="203"/>
      <c r="E59" s="99" t="s">
        <v>2056</v>
      </c>
      <c r="F59" s="203"/>
      <c r="G59" s="72"/>
    </row>
    <row r="60" spans="1:7" ht="16.5" x14ac:dyDescent="0.25">
      <c r="B60" s="13"/>
      <c r="C60" s="71" t="s">
        <v>105</v>
      </c>
      <c r="D60" s="203"/>
      <c r="E60" s="99" t="s">
        <v>1966</v>
      </c>
      <c r="F60" s="203"/>
      <c r="G60" s="72"/>
    </row>
    <row r="61" spans="1:7" ht="16.5" x14ac:dyDescent="0.25">
      <c r="B61" s="13"/>
      <c r="C61" s="71" t="s">
        <v>106</v>
      </c>
      <c r="D61" s="203"/>
      <c r="E61" s="191" t="s">
        <v>107</v>
      </c>
      <c r="F61" s="203"/>
      <c r="G61" s="72"/>
    </row>
    <row r="62" spans="1:7" ht="17.25" thickBot="1" x14ac:dyDescent="0.3">
      <c r="B62" s="13"/>
      <c r="C62" s="98"/>
      <c r="D62" s="75"/>
      <c r="E62" s="76"/>
      <c r="F62" s="75"/>
      <c r="G62" s="85"/>
    </row>
    <row r="63" spans="1:7" s="18" customFormat="1" ht="17.25" thickBot="1" x14ac:dyDescent="0.3">
      <c r="A63" s="12"/>
      <c r="B63" s="12"/>
      <c r="C63" s="321"/>
      <c r="D63" s="321"/>
      <c r="E63" s="321"/>
      <c r="F63" s="321"/>
      <c r="G63" s="321"/>
    </row>
    <row r="64" spans="1:7" s="26" customFormat="1" ht="16.5" thickBot="1" x14ac:dyDescent="0.3">
      <c r="A64" s="180"/>
      <c r="B64" s="210"/>
      <c r="C64" s="312" t="s">
        <v>33</v>
      </c>
      <c r="D64" s="313"/>
      <c r="E64" s="313"/>
      <c r="F64" s="313"/>
      <c r="G64" s="314"/>
    </row>
    <row r="65" spans="1:7" s="26" customFormat="1" ht="16.5" thickBot="1" x14ac:dyDescent="0.3">
      <c r="A65" s="180"/>
      <c r="B65" s="180"/>
      <c r="C65" s="312" t="s">
        <v>34</v>
      </c>
      <c r="D65" s="313"/>
      <c r="E65" s="313"/>
      <c r="F65" s="313"/>
      <c r="G65" s="314"/>
    </row>
    <row r="66" spans="1:7" s="26" customFormat="1" ht="16.5" thickBot="1" x14ac:dyDescent="0.3">
      <c r="B66" s="180"/>
      <c r="C66" s="322"/>
      <c r="D66" s="322"/>
      <c r="E66" s="322"/>
      <c r="F66" s="322"/>
      <c r="G66" s="322"/>
    </row>
    <row r="67" spans="1:7" s="26" customFormat="1" ht="18.75" customHeight="1" x14ac:dyDescent="0.25">
      <c r="B67" s="180"/>
      <c r="C67" s="323" t="s">
        <v>35</v>
      </c>
      <c r="D67" s="323"/>
      <c r="E67" s="323"/>
      <c r="F67" s="323"/>
      <c r="G67" s="323"/>
    </row>
    <row r="68" spans="1:7" s="26" customFormat="1" ht="15.75" x14ac:dyDescent="0.25">
      <c r="B68" s="180"/>
      <c r="C68" s="307" t="s">
        <v>36</v>
      </c>
      <c r="D68" s="307"/>
      <c r="E68" s="307"/>
      <c r="F68" s="307"/>
      <c r="G68" s="307"/>
    </row>
    <row r="69" spans="1:7" s="26" customFormat="1" ht="15.75" x14ac:dyDescent="0.25">
      <c r="B69" s="203" t="s">
        <v>37</v>
      </c>
      <c r="C69" s="316" t="s">
        <v>38</v>
      </c>
      <c r="D69" s="316"/>
      <c r="E69" s="316"/>
      <c r="F69" s="316"/>
      <c r="G69" s="316"/>
    </row>
    <row r="70" spans="1:7" ht="16.5" x14ac:dyDescent="0.25">
      <c r="B70" s="13"/>
      <c r="C70" s="16"/>
      <c r="D70" s="15"/>
      <c r="E70" s="16"/>
      <c r="F70" s="15"/>
      <c r="G70" s="15"/>
    </row>
    <row r="71" spans="1:7" ht="15" customHeight="1" x14ac:dyDescent="0.25">
      <c r="B71" s="13"/>
      <c r="C71" s="14"/>
      <c r="D71" s="14"/>
      <c r="E71" s="14"/>
      <c r="F71" s="14"/>
      <c r="G71" s="13"/>
    </row>
    <row r="72" spans="1:7" ht="15" customHeight="1" x14ac:dyDescent="0.25">
      <c r="C72" s="13"/>
      <c r="D72" s="13"/>
      <c r="E72" s="13"/>
      <c r="F72" s="13"/>
      <c r="G72" s="13"/>
    </row>
    <row r="73" spans="1:7" ht="16.5" x14ac:dyDescent="0.25">
      <c r="C73" s="326"/>
      <c r="D73" s="326"/>
      <c r="E73" s="326"/>
      <c r="F73" s="326"/>
      <c r="G73" s="326"/>
    </row>
    <row r="74" spans="1:7" ht="16.5" x14ac:dyDescent="0.25">
      <c r="C74" s="326"/>
      <c r="D74" s="326"/>
      <c r="E74" s="326"/>
      <c r="F74" s="326"/>
      <c r="G74" s="326"/>
    </row>
    <row r="75" spans="1:7" ht="18.75" customHeight="1" x14ac:dyDescent="0.25">
      <c r="C75" s="326"/>
      <c r="D75" s="326"/>
      <c r="E75" s="326"/>
      <c r="F75" s="326"/>
      <c r="G75" s="326"/>
    </row>
    <row r="76" spans="1:7" ht="16.5" x14ac:dyDescent="0.25">
      <c r="C76" s="326"/>
      <c r="D76" s="326"/>
      <c r="E76" s="326"/>
      <c r="F76" s="326"/>
      <c r="G76" s="326"/>
    </row>
    <row r="77" spans="1:7" ht="16.5" x14ac:dyDescent="0.25">
      <c r="C77" s="14"/>
      <c r="D77" s="14"/>
      <c r="E77" s="14"/>
      <c r="F77" s="14"/>
      <c r="G77" s="13"/>
    </row>
    <row r="78" spans="1:7" ht="16.5" x14ac:dyDescent="0.25">
      <c r="C78" s="325"/>
      <c r="D78" s="325"/>
      <c r="E78" s="325"/>
      <c r="F78" s="13"/>
      <c r="G78" s="13"/>
    </row>
    <row r="79" spans="1:7" ht="16.5" x14ac:dyDescent="0.25">
      <c r="C79" s="325"/>
      <c r="D79" s="325"/>
      <c r="E79" s="325"/>
      <c r="F79" s="13"/>
      <c r="G79" s="13"/>
    </row>
    <row r="80" spans="1:7" ht="16.5" x14ac:dyDescent="0.25">
      <c r="C80" s="13"/>
      <c r="D80" s="13"/>
      <c r="E80" s="13"/>
      <c r="F80" s="13"/>
      <c r="G80" s="13"/>
    </row>
    <row r="81" ht="16.5" x14ac:dyDescent="0.25"/>
    <row r="82" ht="16.5" x14ac:dyDescent="0.25"/>
    <row r="83" ht="16.5" x14ac:dyDescent="0.25"/>
    <row r="84" ht="16.5" x14ac:dyDescent="0.25"/>
    <row r="85" ht="16.5" x14ac:dyDescent="0.25"/>
    <row r="86" ht="16.5" x14ac:dyDescent="0.25"/>
    <row r="87" ht="16.5" x14ac:dyDescent="0.25"/>
    <row r="88" ht="16.5" x14ac:dyDescent="0.25"/>
    <row r="89" ht="16.5" x14ac:dyDescent="0.25"/>
    <row r="90" ht="16.5" x14ac:dyDescent="0.25"/>
    <row r="91" ht="16.5" x14ac:dyDescent="0.25"/>
    <row r="92" ht="16.5" x14ac:dyDescent="0.25"/>
    <row r="93" ht="16.5" x14ac:dyDescent="0.25"/>
    <row r="94" ht="16.5" x14ac:dyDescent="0.25"/>
    <row r="95" ht="16.5" x14ac:dyDescent="0.25"/>
    <row r="96" ht="16.5" x14ac:dyDescent="0.25"/>
  </sheetData>
  <sheetProtection selectLockedCells="1"/>
  <dataConsolidate/>
  <mergeCells count="19">
    <mergeCell ref="C79:E79"/>
    <mergeCell ref="C73:G73"/>
    <mergeCell ref="C74:G74"/>
    <mergeCell ref="C75:G75"/>
    <mergeCell ref="C76:G76"/>
    <mergeCell ref="C78:E78"/>
    <mergeCell ref="C69:G69"/>
    <mergeCell ref="C2:G2"/>
    <mergeCell ref="C3:G3"/>
    <mergeCell ref="C4:G4"/>
    <mergeCell ref="C5:G5"/>
    <mergeCell ref="C6:G6"/>
    <mergeCell ref="C65:G65"/>
    <mergeCell ref="C68:G68"/>
    <mergeCell ref="C64:G64"/>
    <mergeCell ref="C63:G63"/>
    <mergeCell ref="C66:G66"/>
    <mergeCell ref="C67:G67"/>
    <mergeCell ref="C7:G7"/>
  </mergeCells>
  <dataValidations xWindow="1195" yWindow="633" count="15">
    <dataValidation type="date" allowBlank="1" showInputMessage="1" showErrorMessage="1" errorTitle="Incorrect format" error="Please revise information according to specified format" promptTitle="Input date in specific format" prompt="YYYY-MM-DD" sqref="E30 E24 E27 E19:E2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6" xr:uid="{00000000-0002-0000-0100-000005000000}">
      <formula1>0</formula1>
      <formula2>9999999999999990000</formula2>
    </dataValidation>
    <dataValidation allowBlank="1" showInputMessage="1" showErrorMessage="1" promptTitle="URL" prompt="Please insert direct URL to the reference document" sqref="E35 E47 E31"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9:E52 E22 E26 E38:E41"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type="whole" operator="greaterThanOrEqual" allowBlank="1" showInputMessage="1" showErrorMessage="1" errorTitle="Number" error="Please input a number in this cell" sqref="E43:E44"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E34" xr:uid="{E192EF1E-9B5F-4EB1-BF02-36F681E971D7}">
      <formula1>Reporting_options_list</formula1>
    </dataValidation>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2 G18 E21:G21 E15:E18 E32:G32 E36:G37 E48 C33:C69 F8:F62 G1:G2 D62:G62 C1:C31 D8:G13 D1:E2 F70:F1048576 E53:G58"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2"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5" r:id="rId1" display="Reporting currency (ISO-4217)" xr:uid="{3F918DE8-E6E1-4830-805E-96AFBEFB916F}"/>
    <hyperlink ref="C48" r:id="rId2" location="r4-7" xr:uid="{51DB007D-E0B5-4FA0-A7A5-53C533F157EC}"/>
    <hyperlink ref="C7" r:id="rId3" xr:uid="{629C1DD5-0578-447B-BEDB-44D5374C75B4}"/>
    <hyperlink ref="C32" r:id="rId4" location="r7-2" display="Public debate (Requirement 7.1)" xr:uid="{00000000-0004-0000-0200-000026000000}"/>
    <hyperlink ref="E61" r:id="rId5" xr:uid="{96EBA6C6-9B72-421B-96A9-97F9AAFF4F4E}"/>
    <hyperlink ref="E31" r:id="rId6" xr:uid="{63D82E54-5CD7-4199-AA6F-24C1E940D933}"/>
    <hyperlink ref="E47" r:id="rId7" xr:uid="{1EC2749C-A1BC-4D4A-9C20-27DA8774FF19}"/>
    <hyperlink ref="E35" r:id="rId8" xr:uid="{38C2FE5A-CF9C-410B-98FD-FC87A15EBDF9}"/>
    <hyperlink ref="E28" r:id="rId9" xr:uid="{379A2329-270A-4114-B105-8232CC6ED75A}"/>
    <hyperlink ref="G33" r:id="rId10" xr:uid="{57C63BB7-6424-4882-BE10-CE4EA65B720B}"/>
    <hyperlink ref="E25" r:id="rId11" xr:uid="{1E0DB3D5-29F8-480A-BEF3-546743F2C5A2}"/>
  </hyperlinks>
  <pageMargins left="0.25" right="0.25" top="0.75" bottom="0.75" header="0.3" footer="0.3"/>
  <pageSetup paperSize="8" fitToHeight="0" orientation="landscape" horizontalDpi="2400" verticalDpi="2400" r:id="rId12"/>
  <extLst>
    <ext xmlns:x14="http://schemas.microsoft.com/office/spreadsheetml/2009/9/main" uri="{CCE6A557-97BC-4b89-ADB6-D9C93CAAB3DF}">
      <x14:dataValidations xmlns:xm="http://schemas.microsoft.com/office/excel/2006/main" xWindow="1195" yWindow="633"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12"/>
  <sheetViews>
    <sheetView showGridLines="0" tabSelected="1" topLeftCell="C130" zoomScale="85" zoomScaleNormal="85" workbookViewId="0">
      <selection activeCell="M137" sqref="M137"/>
    </sheetView>
  </sheetViews>
  <sheetFormatPr baseColWidth="10" defaultColWidth="4" defaultRowHeight="24" customHeight="1" x14ac:dyDescent="0.25"/>
  <cols>
    <col min="1" max="1" width="4" style="12"/>
    <col min="2" max="2" width="56.5703125" style="12" customWidth="1"/>
    <col min="3" max="3" width="4" style="12"/>
    <col min="4" max="4" width="50.5703125" style="12" customWidth="1"/>
    <col min="5" max="5" width="5.42578125" style="12" customWidth="1"/>
    <col min="6" max="6" width="50.5703125" style="18" customWidth="1"/>
    <col min="7" max="7" width="4" style="12"/>
    <col min="8" max="8" width="74.7109375" style="12" customWidth="1"/>
    <col min="9" max="9" width="48.140625" style="12" customWidth="1"/>
    <col min="10" max="15" width="4" style="12"/>
    <col min="16" max="16" width="42" style="12" bestFit="1" customWidth="1"/>
    <col min="17" max="16384" width="4" style="12"/>
  </cols>
  <sheetData>
    <row r="1" spans="1:16" ht="16.5" x14ac:dyDescent="0.25">
      <c r="A1" s="13"/>
      <c r="I1" s="13"/>
    </row>
    <row r="2" spans="1:16" s="26" customFormat="1" ht="15.75" x14ac:dyDescent="0.25">
      <c r="A2" s="210"/>
      <c r="B2" s="50" t="s">
        <v>108</v>
      </c>
      <c r="C2" s="50"/>
      <c r="D2" s="50"/>
      <c r="E2" s="50"/>
      <c r="F2" s="45"/>
      <c r="G2" s="50"/>
      <c r="H2" s="50"/>
      <c r="I2" s="210"/>
      <c r="J2" s="180"/>
      <c r="K2" s="180"/>
      <c r="L2" s="180"/>
      <c r="M2" s="180"/>
      <c r="N2" s="180"/>
      <c r="O2" s="180"/>
      <c r="P2" s="180"/>
    </row>
    <row r="3" spans="1:16" s="162" customFormat="1" x14ac:dyDescent="0.25">
      <c r="A3" s="161"/>
      <c r="B3" s="318" t="s">
        <v>40</v>
      </c>
      <c r="C3" s="318"/>
      <c r="D3" s="318"/>
      <c r="E3" s="318"/>
      <c r="F3" s="318"/>
      <c r="G3" s="318"/>
      <c r="H3" s="318"/>
      <c r="I3" s="161"/>
    </row>
    <row r="4" spans="1:16" s="26" customFormat="1" ht="17.100000000000001" customHeight="1" x14ac:dyDescent="0.25">
      <c r="A4" s="210"/>
      <c r="B4" s="327" t="s">
        <v>109</v>
      </c>
      <c r="C4" s="327"/>
      <c r="D4" s="327"/>
      <c r="E4" s="327"/>
      <c r="F4" s="327"/>
      <c r="G4" s="327"/>
      <c r="H4" s="327"/>
      <c r="I4" s="210"/>
      <c r="J4" s="180"/>
      <c r="K4" s="180"/>
      <c r="L4" s="180"/>
      <c r="M4" s="180"/>
      <c r="N4" s="180"/>
      <c r="O4" s="180"/>
      <c r="P4" s="180"/>
    </row>
    <row r="5" spans="1:16" s="26" customFormat="1" ht="15.75" x14ac:dyDescent="0.25">
      <c r="A5" s="210"/>
      <c r="B5" s="320" t="s">
        <v>110</v>
      </c>
      <c r="C5" s="320"/>
      <c r="D5" s="320"/>
      <c r="E5" s="320"/>
      <c r="F5" s="320"/>
      <c r="G5" s="320"/>
      <c r="H5" s="320"/>
      <c r="I5" s="210"/>
      <c r="J5" s="180"/>
      <c r="K5" s="180"/>
      <c r="L5" s="180"/>
      <c r="M5" s="180"/>
      <c r="N5" s="180"/>
      <c r="O5" s="180"/>
      <c r="P5" s="180"/>
    </row>
    <row r="6" spans="1:16" s="26" customFormat="1" ht="15.75" x14ac:dyDescent="0.3">
      <c r="A6" s="210"/>
      <c r="B6" s="320" t="s">
        <v>111</v>
      </c>
      <c r="C6" s="320"/>
      <c r="D6" s="320"/>
      <c r="E6" s="320"/>
      <c r="F6" s="320"/>
      <c r="G6" s="320"/>
      <c r="H6" s="320"/>
      <c r="I6" s="210"/>
      <c r="J6" s="180"/>
      <c r="K6" s="180"/>
      <c r="L6" s="180"/>
      <c r="M6" s="180"/>
      <c r="N6" s="180"/>
      <c r="O6" s="180"/>
      <c r="P6" s="23"/>
    </row>
    <row r="7" spans="1:16" s="26" customFormat="1" ht="15.75" x14ac:dyDescent="0.25">
      <c r="A7" s="210"/>
      <c r="B7" s="320" t="s">
        <v>112</v>
      </c>
      <c r="C7" s="320"/>
      <c r="D7" s="320"/>
      <c r="E7" s="320"/>
      <c r="F7" s="320"/>
      <c r="G7" s="320"/>
      <c r="H7" s="320"/>
      <c r="I7" s="210"/>
      <c r="J7" s="180"/>
      <c r="K7" s="180"/>
      <c r="L7" s="180"/>
      <c r="M7" s="180"/>
      <c r="N7" s="180"/>
      <c r="O7" s="180"/>
      <c r="P7" s="180"/>
    </row>
    <row r="8" spans="1:16" s="26" customFormat="1" ht="17.100000000000001" customHeight="1" x14ac:dyDescent="0.25">
      <c r="A8" s="210"/>
      <c r="B8" s="320" t="s">
        <v>113</v>
      </c>
      <c r="C8" s="320"/>
      <c r="D8" s="320"/>
      <c r="E8" s="320"/>
      <c r="F8" s="320"/>
      <c r="G8" s="320"/>
      <c r="H8" s="320"/>
      <c r="I8" s="210"/>
      <c r="J8" s="180"/>
      <c r="K8" s="180"/>
      <c r="L8" s="180"/>
      <c r="M8" s="180"/>
      <c r="N8" s="180"/>
      <c r="O8" s="180"/>
      <c r="P8" s="180"/>
    </row>
    <row r="9" spans="1:16" s="26" customFormat="1" ht="15" customHeight="1" x14ac:dyDescent="0.3">
      <c r="A9" s="210"/>
      <c r="B9" s="332" t="s">
        <v>114</v>
      </c>
      <c r="C9" s="332"/>
      <c r="D9" s="332"/>
      <c r="E9" s="332"/>
      <c r="F9" s="332"/>
      <c r="G9" s="332"/>
      <c r="H9" s="332"/>
      <c r="I9" s="210"/>
      <c r="J9" s="180"/>
      <c r="K9" s="180"/>
      <c r="L9" s="180"/>
      <c r="M9" s="180"/>
      <c r="N9" s="180"/>
      <c r="O9" s="180"/>
      <c r="P9" s="180"/>
    </row>
    <row r="10" spans="1:16" s="26" customFormat="1" ht="15" customHeight="1" x14ac:dyDescent="0.3">
      <c r="A10" s="210"/>
      <c r="B10" s="180"/>
      <c r="C10" s="180"/>
      <c r="D10" s="180"/>
      <c r="E10" s="111"/>
      <c r="F10" s="111"/>
      <c r="G10" s="111"/>
      <c r="H10" s="111"/>
      <c r="I10" s="210"/>
      <c r="J10" s="180"/>
      <c r="K10" s="180"/>
      <c r="L10" s="180"/>
      <c r="M10" s="180"/>
      <c r="N10" s="180"/>
      <c r="O10" s="180"/>
      <c r="P10" s="180"/>
    </row>
    <row r="11" spans="1:16" s="26" customFormat="1" ht="16.5" x14ac:dyDescent="0.25">
      <c r="A11" s="210"/>
      <c r="B11" s="54" t="s">
        <v>45</v>
      </c>
      <c r="C11" s="216"/>
      <c r="D11" s="31" t="s">
        <v>46</v>
      </c>
      <c r="E11" s="216"/>
      <c r="F11" s="245" t="s">
        <v>21</v>
      </c>
      <c r="G11" s="13"/>
      <c r="H11" s="210"/>
      <c r="I11" s="210"/>
      <c r="J11" s="180"/>
      <c r="K11" s="180"/>
      <c r="L11" s="180"/>
      <c r="M11" s="180"/>
      <c r="N11" s="180"/>
      <c r="O11" s="180"/>
      <c r="P11" s="180"/>
    </row>
    <row r="12" spans="1:16" s="26" customFormat="1" ht="15.75" x14ac:dyDescent="0.25">
      <c r="A12" s="210"/>
      <c r="B12" s="180"/>
      <c r="C12" s="180"/>
      <c r="D12" s="180"/>
      <c r="E12" s="180"/>
      <c r="F12" s="41"/>
      <c r="G12" s="180"/>
      <c r="H12" s="180"/>
      <c r="I12" s="210"/>
      <c r="J12" s="180"/>
      <c r="K12" s="180"/>
      <c r="L12" s="180"/>
      <c r="M12" s="180"/>
      <c r="N12" s="180"/>
      <c r="O12" s="180"/>
      <c r="P12" s="180"/>
    </row>
    <row r="13" spans="1:16" s="162" customFormat="1" x14ac:dyDescent="0.25">
      <c r="A13" s="161"/>
      <c r="B13" s="24" t="s">
        <v>115</v>
      </c>
      <c r="C13" s="161"/>
      <c r="D13" s="163"/>
      <c r="E13" s="161"/>
      <c r="F13" s="246"/>
      <c r="G13" s="161"/>
      <c r="H13" s="161"/>
      <c r="I13" s="161"/>
    </row>
    <row r="14" spans="1:16" s="26" customFormat="1" ht="15.75" x14ac:dyDescent="0.25">
      <c r="A14" s="210"/>
      <c r="B14" s="38" t="s">
        <v>116</v>
      </c>
      <c r="C14" s="210"/>
      <c r="D14" s="38"/>
      <c r="E14" s="210"/>
      <c r="F14" s="38"/>
      <c r="G14" s="210"/>
      <c r="H14" s="210"/>
      <c r="I14" s="210"/>
      <c r="J14" s="180"/>
      <c r="K14" s="180"/>
      <c r="L14" s="180"/>
      <c r="M14" s="180"/>
      <c r="N14" s="180"/>
      <c r="O14" s="180"/>
      <c r="P14" s="180"/>
    </row>
    <row r="15" spans="1:16" s="26" customFormat="1" ht="15.75" x14ac:dyDescent="0.25">
      <c r="A15" s="210"/>
      <c r="B15" s="40"/>
      <c r="C15" s="210"/>
      <c r="D15" s="112"/>
      <c r="E15" s="210"/>
      <c r="F15" s="40"/>
      <c r="G15" s="210"/>
      <c r="H15" s="210"/>
      <c r="I15" s="210"/>
      <c r="J15" s="180"/>
      <c r="K15" s="180"/>
      <c r="L15" s="180"/>
      <c r="M15" s="180"/>
      <c r="N15" s="180"/>
      <c r="O15" s="180"/>
      <c r="P15" s="180"/>
    </row>
    <row r="16" spans="1:16" s="178" customFormat="1" ht="19.5" x14ac:dyDescent="0.25">
      <c r="A16" s="175"/>
      <c r="B16" s="176" t="s">
        <v>117</v>
      </c>
      <c r="C16" s="175"/>
      <c r="D16" s="176" t="s">
        <v>118</v>
      </c>
      <c r="E16" s="175"/>
      <c r="F16" s="176" t="s">
        <v>119</v>
      </c>
      <c r="G16" s="175"/>
      <c r="H16" s="177" t="s">
        <v>120</v>
      </c>
      <c r="I16" s="175"/>
    </row>
    <row r="17" spans="1:16" s="26" customFormat="1" ht="32.25" customHeight="1" x14ac:dyDescent="0.25">
      <c r="A17" s="210"/>
      <c r="B17" s="113" t="s">
        <v>121</v>
      </c>
      <c r="C17" s="210"/>
      <c r="D17" s="114"/>
      <c r="E17" s="210"/>
      <c r="F17" s="114"/>
      <c r="G17" s="210"/>
      <c r="H17" s="219"/>
      <c r="I17" s="210"/>
      <c r="J17" s="180"/>
      <c r="K17" s="180"/>
      <c r="L17" s="180"/>
      <c r="M17" s="180"/>
      <c r="N17" s="180"/>
      <c r="O17" s="180"/>
      <c r="P17" s="180"/>
    </row>
    <row r="18" spans="1:16" s="26" customFormat="1" ht="15.75" x14ac:dyDescent="0.25">
      <c r="A18" s="210"/>
      <c r="B18" s="115" t="s">
        <v>122</v>
      </c>
      <c r="C18" s="210"/>
      <c r="D18" s="116"/>
      <c r="E18" s="210"/>
      <c r="F18" s="116"/>
      <c r="G18" s="210"/>
      <c r="H18" s="193"/>
      <c r="I18" s="210"/>
      <c r="J18" s="180"/>
      <c r="K18" s="180"/>
      <c r="L18" s="180"/>
      <c r="M18" s="180"/>
      <c r="N18" s="180"/>
      <c r="O18" s="180"/>
      <c r="P18" s="180"/>
    </row>
    <row r="19" spans="1:16" s="26" customFormat="1" ht="47.25" x14ac:dyDescent="0.25">
      <c r="A19" s="210"/>
      <c r="B19" s="117" t="s">
        <v>123</v>
      </c>
      <c r="C19" s="210"/>
      <c r="D19" s="139" t="s">
        <v>74</v>
      </c>
      <c r="E19" s="210"/>
      <c r="F19" s="139" t="s">
        <v>1972</v>
      </c>
      <c r="G19" s="210"/>
      <c r="H19" s="193"/>
      <c r="I19" s="210"/>
      <c r="J19" s="180"/>
      <c r="K19" s="180"/>
      <c r="L19" s="180"/>
      <c r="M19" s="180"/>
      <c r="N19" s="180"/>
      <c r="O19" s="180"/>
      <c r="P19" s="180"/>
    </row>
    <row r="20" spans="1:16" s="26" customFormat="1" ht="31.5" x14ac:dyDescent="0.25">
      <c r="A20" s="210"/>
      <c r="B20" s="117" t="s">
        <v>124</v>
      </c>
      <c r="C20" s="210"/>
      <c r="D20" s="139" t="s">
        <v>74</v>
      </c>
      <c r="E20" s="210"/>
      <c r="F20" s="139" t="s">
        <v>1974</v>
      </c>
      <c r="G20" s="210"/>
      <c r="H20" s="193"/>
      <c r="I20" s="210"/>
      <c r="J20" s="180"/>
      <c r="K20" s="180"/>
      <c r="L20" s="180"/>
      <c r="M20" s="180"/>
      <c r="N20" s="180"/>
      <c r="O20" s="180"/>
      <c r="P20" s="180"/>
    </row>
    <row r="21" spans="1:16" s="26" customFormat="1" ht="31.5" x14ac:dyDescent="0.25">
      <c r="A21" s="210"/>
      <c r="B21" s="117" t="s">
        <v>125</v>
      </c>
      <c r="C21" s="210"/>
      <c r="D21" s="139" t="s">
        <v>74</v>
      </c>
      <c r="E21" s="210"/>
      <c r="F21" s="139" t="s">
        <v>1973</v>
      </c>
      <c r="G21" s="210"/>
      <c r="H21" s="193"/>
      <c r="I21" s="210"/>
      <c r="J21" s="180"/>
      <c r="K21" s="180"/>
      <c r="L21" s="180"/>
      <c r="M21" s="180"/>
      <c r="N21" s="180"/>
      <c r="O21" s="180"/>
      <c r="P21" s="180"/>
    </row>
    <row r="22" spans="1:16" s="26" customFormat="1" ht="31.5" x14ac:dyDescent="0.25">
      <c r="A22" s="210"/>
      <c r="B22" s="118" t="s">
        <v>126</v>
      </c>
      <c r="C22" s="210"/>
      <c r="D22" s="140" t="s">
        <v>74</v>
      </c>
      <c r="E22" s="210"/>
      <c r="F22" s="139" t="s">
        <v>2057</v>
      </c>
      <c r="G22" s="210"/>
      <c r="H22" s="220"/>
      <c r="I22" s="210"/>
      <c r="J22" s="180"/>
      <c r="K22" s="180"/>
      <c r="L22" s="180"/>
      <c r="M22" s="180"/>
      <c r="N22" s="180"/>
      <c r="O22" s="180"/>
      <c r="P22" s="180"/>
    </row>
    <row r="23" spans="1:16" s="26" customFormat="1" ht="15.75" x14ac:dyDescent="0.25">
      <c r="A23" s="210"/>
      <c r="B23" s="40"/>
      <c r="C23" s="210"/>
      <c r="D23" s="112"/>
      <c r="E23" s="210"/>
      <c r="F23" s="40"/>
      <c r="G23" s="210"/>
      <c r="H23" s="210"/>
      <c r="I23" s="210"/>
      <c r="J23" s="180"/>
      <c r="K23" s="180"/>
      <c r="L23" s="180"/>
      <c r="M23" s="180"/>
      <c r="N23" s="180"/>
      <c r="O23" s="180"/>
      <c r="P23" s="180"/>
    </row>
    <row r="24" spans="1:16" s="26" customFormat="1" ht="31.5" x14ac:dyDescent="0.25">
      <c r="A24" s="210"/>
      <c r="B24" s="113" t="s">
        <v>127</v>
      </c>
      <c r="C24" s="210"/>
      <c r="D24" s="114"/>
      <c r="E24" s="210"/>
      <c r="F24" s="114"/>
      <c r="G24" s="210"/>
      <c r="H24" s="219"/>
      <c r="I24" s="210"/>
      <c r="J24" s="180"/>
      <c r="K24" s="180"/>
      <c r="L24" s="180"/>
      <c r="M24" s="180"/>
      <c r="N24" s="180"/>
      <c r="O24" s="180"/>
      <c r="P24" s="180"/>
    </row>
    <row r="25" spans="1:16" s="26" customFormat="1" ht="15.75" x14ac:dyDescent="0.25">
      <c r="A25" s="210"/>
      <c r="B25" s="115" t="s">
        <v>122</v>
      </c>
      <c r="C25" s="210"/>
      <c r="D25" s="116"/>
      <c r="E25" s="210"/>
      <c r="F25" s="116"/>
      <c r="G25" s="210"/>
      <c r="H25" s="193"/>
      <c r="I25" s="210"/>
      <c r="J25" s="180"/>
      <c r="K25" s="180"/>
      <c r="L25" s="180"/>
      <c r="M25" s="180"/>
      <c r="N25" s="180"/>
      <c r="O25" s="180"/>
      <c r="P25" s="180"/>
    </row>
    <row r="26" spans="1:16" s="26" customFormat="1" ht="47.25" x14ac:dyDescent="0.25">
      <c r="A26" s="210"/>
      <c r="B26" s="117" t="s">
        <v>128</v>
      </c>
      <c r="C26" s="210"/>
      <c r="D26" s="139" t="s">
        <v>74</v>
      </c>
      <c r="E26" s="210"/>
      <c r="F26" s="139" t="s">
        <v>1975</v>
      </c>
      <c r="G26" s="210"/>
      <c r="H26" s="193"/>
      <c r="I26" s="210"/>
      <c r="J26" s="180"/>
      <c r="K26" s="180"/>
      <c r="L26" s="180"/>
      <c r="M26" s="180"/>
      <c r="N26" s="180"/>
      <c r="O26" s="180"/>
      <c r="P26" s="180"/>
    </row>
    <row r="27" spans="1:16" s="26" customFormat="1" ht="47.25" x14ac:dyDescent="0.25">
      <c r="A27" s="221"/>
      <c r="B27" s="119" t="s">
        <v>129</v>
      </c>
      <c r="C27" s="222"/>
      <c r="D27" s="139" t="s">
        <v>74</v>
      </c>
      <c r="E27" s="210"/>
      <c r="F27" s="139" t="s">
        <v>1975</v>
      </c>
      <c r="G27" s="210"/>
      <c r="H27" s="193"/>
      <c r="I27" s="210"/>
      <c r="J27" s="180"/>
      <c r="K27" s="180"/>
      <c r="L27" s="180"/>
      <c r="M27" s="180"/>
      <c r="N27" s="180"/>
      <c r="O27" s="180"/>
      <c r="P27" s="180"/>
    </row>
    <row r="28" spans="1:16" s="26" customFormat="1" ht="15.75" x14ac:dyDescent="0.25">
      <c r="A28" s="210"/>
      <c r="B28" s="117" t="s">
        <v>130</v>
      </c>
      <c r="C28" s="210"/>
      <c r="D28" s="139" t="s">
        <v>101</v>
      </c>
      <c r="E28" s="210"/>
      <c r="F28" s="139" t="str">
        <f>IF(D28=Lists!$K$4,"&lt; Input URL to data source &gt;",IF(D28=Lists!$K$5,"&lt; Reference section in EITI Report or URL &gt;",IF(D28=Lists!$K$6,"&lt; Reference evidence of non-applicability &gt;","")))</f>
        <v>&lt; Reference evidence of non-applicability &gt;</v>
      </c>
      <c r="G28" s="210"/>
      <c r="H28" s="193"/>
      <c r="I28" s="210"/>
      <c r="J28" s="180"/>
      <c r="K28" s="180"/>
      <c r="L28" s="180"/>
      <c r="M28" s="180"/>
      <c r="N28" s="180"/>
      <c r="O28" s="180"/>
      <c r="P28" s="180"/>
    </row>
    <row r="29" spans="1:16" s="26" customFormat="1" ht="15.75" x14ac:dyDescent="0.25">
      <c r="A29" s="210"/>
      <c r="B29" s="120" t="s">
        <v>129</v>
      </c>
      <c r="C29" s="222"/>
      <c r="D29" s="139" t="s">
        <v>101</v>
      </c>
      <c r="E29" s="210"/>
      <c r="F29" s="139" t="str">
        <f>IF(D29=Lists!$K$4,"&lt; Input URL to data source &gt;",IF(D29=Lists!$K$5,"&lt; Reference section in EITI Report or URL &gt;",IF(D29=Lists!$K$6,"&lt; Reference evidence of non-applicability &gt;","")))</f>
        <v>&lt; Reference evidence of non-applicability &gt;</v>
      </c>
      <c r="G29" s="210"/>
      <c r="H29" s="193"/>
      <c r="I29" s="210"/>
      <c r="J29" s="180"/>
      <c r="K29" s="180"/>
      <c r="L29" s="180"/>
      <c r="M29" s="180"/>
      <c r="N29" s="180"/>
      <c r="O29" s="180"/>
      <c r="P29" s="180"/>
    </row>
    <row r="30" spans="1:16" s="26" customFormat="1" ht="15.75" x14ac:dyDescent="0.25">
      <c r="A30" s="210"/>
      <c r="B30" s="117" t="s">
        <v>131</v>
      </c>
      <c r="C30" s="210"/>
      <c r="D30" s="139" t="s">
        <v>101</v>
      </c>
      <c r="E30" s="210"/>
      <c r="F30" s="139" t="str">
        <f>IF(D30=Lists!$K$4,"&lt; Input URL to data source &gt;",IF(D30=Lists!$K$5,"&lt; Reference section in EITI Report or URL &gt;",IF(D30=Lists!$K$6,"&lt; Reference evidence of non-applicability &gt;","")))</f>
        <v>&lt; Reference evidence of non-applicability &gt;</v>
      </c>
      <c r="G30" s="210"/>
      <c r="H30" s="193"/>
      <c r="I30" s="210"/>
      <c r="J30" s="180"/>
      <c r="K30" s="180"/>
      <c r="L30" s="180"/>
      <c r="M30" s="180"/>
      <c r="N30" s="180"/>
      <c r="O30" s="180"/>
      <c r="P30" s="180"/>
    </row>
    <row r="31" spans="1:16" s="26" customFormat="1" ht="78.75" x14ac:dyDescent="0.25">
      <c r="A31" s="210"/>
      <c r="B31" s="288" t="s">
        <v>132</v>
      </c>
      <c r="C31" s="222"/>
      <c r="D31" s="140">
        <v>103</v>
      </c>
      <c r="E31" s="210"/>
      <c r="F31" s="254" t="s">
        <v>2103</v>
      </c>
      <c r="G31" s="210"/>
      <c r="H31" s="242" t="s">
        <v>2104</v>
      </c>
      <c r="I31" s="210"/>
      <c r="J31" s="180"/>
      <c r="K31" s="180"/>
      <c r="L31" s="180"/>
      <c r="M31" s="180"/>
      <c r="N31" s="180"/>
      <c r="O31" s="180"/>
      <c r="P31" s="180"/>
    </row>
    <row r="32" spans="1:16" s="26" customFormat="1" ht="15.75" x14ac:dyDescent="0.25">
      <c r="A32" s="210"/>
      <c r="B32" s="121"/>
      <c r="C32" s="210"/>
      <c r="D32" s="112"/>
      <c r="E32" s="210"/>
      <c r="F32" s="40"/>
      <c r="G32" s="210"/>
      <c r="H32" s="223"/>
      <c r="I32" s="210"/>
      <c r="J32" s="180"/>
      <c r="K32" s="180"/>
      <c r="L32" s="180"/>
      <c r="M32" s="180"/>
      <c r="N32" s="180"/>
      <c r="O32" s="180"/>
      <c r="P32" s="180"/>
    </row>
    <row r="33" spans="1:15" s="26" customFormat="1" ht="15.75" x14ac:dyDescent="0.25">
      <c r="A33" s="210"/>
      <c r="B33" s="113" t="s">
        <v>133</v>
      </c>
      <c r="C33" s="210"/>
      <c r="D33" s="122"/>
      <c r="E33" s="210"/>
      <c r="F33" s="248"/>
      <c r="G33" s="210"/>
      <c r="H33" s="219"/>
      <c r="I33" s="210"/>
      <c r="J33" s="180"/>
      <c r="K33" s="180"/>
      <c r="L33" s="180"/>
      <c r="M33" s="180"/>
      <c r="N33" s="180"/>
      <c r="O33" s="180"/>
    </row>
    <row r="34" spans="1:15" s="26" customFormat="1" ht="47.25" x14ac:dyDescent="0.25">
      <c r="A34" s="210"/>
      <c r="B34" s="115" t="s">
        <v>134</v>
      </c>
      <c r="C34" s="210"/>
      <c r="D34" s="139" t="s">
        <v>74</v>
      </c>
      <c r="E34" s="210"/>
      <c r="F34" s="139" t="s">
        <v>1976</v>
      </c>
      <c r="G34" s="210"/>
      <c r="H34" s="242" t="s">
        <v>2095</v>
      </c>
      <c r="I34" s="210"/>
      <c r="J34" s="180"/>
      <c r="K34" s="180"/>
      <c r="L34" s="180"/>
      <c r="M34" s="180"/>
      <c r="N34" s="180"/>
      <c r="O34" s="180"/>
    </row>
    <row r="35" spans="1:15" s="26" customFormat="1" ht="61.5" customHeight="1" x14ac:dyDescent="0.25">
      <c r="A35" s="210"/>
      <c r="B35" s="115"/>
      <c r="C35" s="210"/>
      <c r="D35" s="139"/>
      <c r="E35" s="210"/>
      <c r="F35" s="254" t="s">
        <v>2103</v>
      </c>
      <c r="G35" s="210"/>
      <c r="H35" s="242"/>
      <c r="I35" s="210"/>
      <c r="J35" s="239"/>
      <c r="K35" s="239"/>
      <c r="L35" s="239"/>
      <c r="M35" s="239"/>
      <c r="N35" s="239"/>
      <c r="O35" s="239"/>
    </row>
    <row r="36" spans="1:15" s="26" customFormat="1" ht="47.25" x14ac:dyDescent="0.25">
      <c r="A36" s="210"/>
      <c r="B36" s="115" t="s">
        <v>135</v>
      </c>
      <c r="C36" s="210"/>
      <c r="D36" s="139" t="s">
        <v>74</v>
      </c>
      <c r="E36" s="210"/>
      <c r="F36" s="139" t="s">
        <v>1976</v>
      </c>
      <c r="G36" s="210"/>
      <c r="H36" s="242" t="s">
        <v>2095</v>
      </c>
      <c r="I36" s="210"/>
      <c r="J36" s="180"/>
      <c r="K36" s="180"/>
      <c r="L36" s="180"/>
      <c r="M36" s="180"/>
      <c r="N36" s="180"/>
      <c r="O36" s="180"/>
    </row>
    <row r="37" spans="1:15" s="26" customFormat="1" ht="66" customHeight="1" x14ac:dyDescent="0.25">
      <c r="A37" s="210"/>
      <c r="B37" s="115"/>
      <c r="C37" s="210"/>
      <c r="D37" s="139"/>
      <c r="E37" s="210"/>
      <c r="F37" s="254" t="s">
        <v>2103</v>
      </c>
      <c r="G37" s="210"/>
      <c r="H37" s="242"/>
      <c r="I37" s="210"/>
      <c r="J37" s="239"/>
      <c r="K37" s="239"/>
      <c r="L37" s="239"/>
      <c r="M37" s="239"/>
      <c r="N37" s="239"/>
      <c r="O37" s="239"/>
    </row>
    <row r="38" spans="1:15" s="26" customFormat="1" ht="15.75" x14ac:dyDescent="0.25">
      <c r="A38" s="210"/>
      <c r="B38" s="123" t="s">
        <v>136</v>
      </c>
      <c r="C38" s="210"/>
      <c r="D38" s="139" t="s">
        <v>102</v>
      </c>
      <c r="E38" s="210"/>
      <c r="F38" s="139" t="str">
        <f>IF(D38=Lists!$K$4,"&lt; Input URL to data source &gt;",IF(D38=Lists!$K$5,"&lt; Reference section in EITI Report or URL &gt;",IF(D38=Lists!$K$6,"&lt; Reference evidence of non-applicability &gt;","")))</f>
        <v/>
      </c>
      <c r="G38" s="210"/>
      <c r="H38" s="243"/>
      <c r="I38" s="210"/>
      <c r="J38" s="180"/>
      <c r="K38" s="180"/>
      <c r="L38" s="180"/>
      <c r="M38" s="180"/>
      <c r="N38" s="180"/>
      <c r="O38" s="180"/>
    </row>
    <row r="39" spans="1:15" s="26" customFormat="1" ht="15.75" x14ac:dyDescent="0.25">
      <c r="A39" s="210"/>
      <c r="B39" s="40"/>
      <c r="C39" s="210"/>
      <c r="D39" s="112"/>
      <c r="E39" s="210"/>
      <c r="F39" s="40"/>
      <c r="G39" s="210"/>
      <c r="H39" s="210"/>
      <c r="I39" s="210"/>
      <c r="J39" s="180"/>
      <c r="K39" s="180"/>
      <c r="L39" s="180"/>
      <c r="M39" s="180"/>
      <c r="N39" s="180"/>
      <c r="O39" s="180"/>
    </row>
    <row r="40" spans="1:15" s="26" customFormat="1" ht="15.75" customHeight="1" x14ac:dyDescent="0.25">
      <c r="A40" s="210"/>
      <c r="B40" s="113" t="s">
        <v>137</v>
      </c>
      <c r="C40" s="210"/>
      <c r="D40" s="122"/>
      <c r="E40" s="210"/>
      <c r="F40" s="248"/>
      <c r="G40" s="210"/>
      <c r="H40" s="219"/>
      <c r="I40" s="210"/>
      <c r="J40" s="180"/>
      <c r="K40" s="180"/>
      <c r="L40" s="180"/>
      <c r="M40" s="180"/>
      <c r="N40" s="180"/>
      <c r="O40" s="180"/>
    </row>
    <row r="41" spans="1:15" s="26" customFormat="1" ht="96.75" customHeight="1" x14ac:dyDescent="0.25">
      <c r="A41" s="210"/>
      <c r="B41" s="115" t="s">
        <v>138</v>
      </c>
      <c r="C41" s="210"/>
      <c r="D41" s="139" t="s">
        <v>101</v>
      </c>
      <c r="E41" s="210"/>
      <c r="F41" s="139" t="s">
        <v>1973</v>
      </c>
      <c r="G41" s="210"/>
      <c r="H41" s="289" t="s">
        <v>2096</v>
      </c>
      <c r="I41" s="195"/>
      <c r="J41" s="180"/>
      <c r="K41" s="180"/>
      <c r="L41" s="180"/>
      <c r="M41" s="180"/>
      <c r="N41" s="180"/>
      <c r="O41" s="180"/>
    </row>
    <row r="42" spans="1:15" s="26" customFormat="1" ht="15.75" x14ac:dyDescent="0.25">
      <c r="A42" s="210"/>
      <c r="B42" s="117" t="s">
        <v>139</v>
      </c>
      <c r="C42" s="210"/>
      <c r="D42" s="139" t="s">
        <v>101</v>
      </c>
      <c r="E42" s="210"/>
      <c r="F42" s="139"/>
      <c r="G42" s="210"/>
      <c r="H42" s="193"/>
      <c r="I42" s="210"/>
      <c r="J42" s="180"/>
      <c r="K42" s="180"/>
      <c r="L42" s="180"/>
      <c r="M42" s="180"/>
      <c r="N42" s="180"/>
      <c r="O42" s="180"/>
    </row>
    <row r="43" spans="1:15" s="26" customFormat="1" ht="15.75" x14ac:dyDescent="0.25">
      <c r="A43" s="210"/>
      <c r="B43" s="115" t="s">
        <v>140</v>
      </c>
      <c r="C43" s="210"/>
      <c r="D43" s="139" t="s">
        <v>101</v>
      </c>
      <c r="E43" s="210"/>
      <c r="F43" s="139"/>
      <c r="G43" s="210"/>
      <c r="H43" s="193"/>
      <c r="I43" s="210"/>
      <c r="J43" s="180"/>
      <c r="K43" s="180"/>
      <c r="L43" s="180"/>
      <c r="M43" s="180"/>
      <c r="N43" s="180"/>
      <c r="O43" s="180"/>
    </row>
    <row r="44" spans="1:15" s="26" customFormat="1" ht="15.75" x14ac:dyDescent="0.25">
      <c r="A44" s="210"/>
      <c r="B44" s="115" t="s">
        <v>141</v>
      </c>
      <c r="C44" s="210"/>
      <c r="D44" s="139" t="s">
        <v>101</v>
      </c>
      <c r="E44" s="210"/>
      <c r="F44" s="139"/>
      <c r="G44" s="210"/>
      <c r="H44" s="193"/>
      <c r="I44" s="210"/>
      <c r="J44" s="180"/>
      <c r="K44" s="180"/>
      <c r="L44" s="180"/>
      <c r="M44" s="180"/>
      <c r="N44" s="180"/>
      <c r="O44" s="180"/>
    </row>
    <row r="45" spans="1:15" s="26" customFormat="1" ht="15.75" x14ac:dyDescent="0.25">
      <c r="A45" s="210"/>
      <c r="B45" s="123" t="s">
        <v>142</v>
      </c>
      <c r="C45" s="210"/>
      <c r="D45" s="139" t="s">
        <v>101</v>
      </c>
      <c r="E45" s="210"/>
      <c r="F45" s="139"/>
      <c r="G45" s="210"/>
      <c r="H45" s="220"/>
      <c r="I45" s="210"/>
      <c r="J45" s="180"/>
      <c r="K45" s="180"/>
      <c r="L45" s="180"/>
      <c r="M45" s="180"/>
      <c r="N45" s="180"/>
      <c r="O45" s="180"/>
    </row>
    <row r="46" spans="1:15" s="26" customFormat="1" ht="15.75" x14ac:dyDescent="0.25">
      <c r="A46" s="210"/>
      <c r="B46" s="40"/>
      <c r="C46" s="210"/>
      <c r="D46" s="112"/>
      <c r="E46" s="210"/>
      <c r="F46" s="40"/>
      <c r="G46" s="210"/>
      <c r="H46" s="210"/>
      <c r="I46" s="210"/>
      <c r="J46" s="180"/>
      <c r="K46" s="180"/>
      <c r="L46" s="180"/>
      <c r="M46" s="180"/>
      <c r="N46" s="180"/>
      <c r="O46" s="180"/>
    </row>
    <row r="47" spans="1:15" s="26" customFormat="1" ht="15.75" x14ac:dyDescent="0.25">
      <c r="A47" s="210"/>
      <c r="B47" s="113" t="s">
        <v>143</v>
      </c>
      <c r="C47" s="210"/>
      <c r="D47" s="224"/>
      <c r="E47" s="210"/>
      <c r="F47" s="249"/>
      <c r="G47" s="210"/>
      <c r="H47" s="219"/>
      <c r="I47" s="210"/>
      <c r="J47" s="180"/>
      <c r="K47" s="180"/>
      <c r="L47" s="180"/>
      <c r="M47" s="180"/>
      <c r="N47" s="180"/>
      <c r="O47" s="180"/>
    </row>
    <row r="48" spans="1:15" s="26" customFormat="1" ht="78.75" x14ac:dyDescent="0.25">
      <c r="A48" s="210"/>
      <c r="B48" s="115" t="s">
        <v>144</v>
      </c>
      <c r="C48" s="210"/>
      <c r="D48" s="139" t="s">
        <v>145</v>
      </c>
      <c r="E48" s="210"/>
      <c r="F48" s="139" t="s">
        <v>1985</v>
      </c>
      <c r="G48" s="210"/>
      <c r="H48" s="242" t="s">
        <v>2084</v>
      </c>
      <c r="I48" s="210"/>
      <c r="J48" s="180"/>
      <c r="K48" s="180"/>
      <c r="L48" s="180"/>
      <c r="M48" s="180"/>
      <c r="N48" s="180"/>
      <c r="O48" s="180"/>
    </row>
    <row r="49" spans="1:15" s="26" customFormat="1" ht="47.25" customHeight="1" x14ac:dyDescent="0.25">
      <c r="A49" s="210"/>
      <c r="B49" s="117" t="s">
        <v>146</v>
      </c>
      <c r="C49" s="210"/>
      <c r="D49" s="139" t="s">
        <v>145</v>
      </c>
      <c r="E49" s="210"/>
      <c r="F49" s="247" t="s">
        <v>147</v>
      </c>
      <c r="G49" s="210"/>
      <c r="H49" s="255" t="s">
        <v>2085</v>
      </c>
      <c r="I49" s="210"/>
      <c r="J49" s="180"/>
      <c r="K49" s="180"/>
      <c r="L49" s="180"/>
      <c r="M49" s="180"/>
      <c r="N49" s="180"/>
      <c r="O49" s="180"/>
    </row>
    <row r="50" spans="1:15" s="26" customFormat="1" ht="15.75" x14ac:dyDescent="0.25">
      <c r="A50" s="210"/>
      <c r="B50" s="123" t="s">
        <v>148</v>
      </c>
      <c r="C50" s="210"/>
      <c r="D50" s="141" t="s">
        <v>149</v>
      </c>
      <c r="E50" s="210"/>
      <c r="F50" s="247" t="s">
        <v>147</v>
      </c>
      <c r="G50" s="210"/>
      <c r="H50" s="291"/>
      <c r="I50" s="210"/>
      <c r="J50" s="180"/>
      <c r="K50" s="180"/>
      <c r="L50" s="180"/>
      <c r="M50" s="180"/>
      <c r="N50" s="180"/>
      <c r="O50" s="180"/>
    </row>
    <row r="51" spans="1:15" s="26" customFormat="1" ht="15.75" x14ac:dyDescent="0.25">
      <c r="A51" s="210"/>
      <c r="B51" s="40"/>
      <c r="C51" s="210"/>
      <c r="D51" s="112"/>
      <c r="E51" s="210"/>
      <c r="F51" s="40"/>
      <c r="G51" s="210"/>
      <c r="H51" s="210"/>
      <c r="I51" s="210"/>
    </row>
    <row r="52" spans="1:15" s="26" customFormat="1" ht="15.75" x14ac:dyDescent="0.25">
      <c r="A52" s="210"/>
      <c r="B52" s="113" t="s">
        <v>150</v>
      </c>
      <c r="C52" s="210"/>
      <c r="D52" s="224"/>
      <c r="E52" s="210"/>
      <c r="F52" s="249"/>
      <c r="G52" s="210"/>
      <c r="H52" s="219"/>
      <c r="I52" s="210"/>
    </row>
    <row r="53" spans="1:15" s="26" customFormat="1" ht="31.5" x14ac:dyDescent="0.25">
      <c r="A53" s="210"/>
      <c r="B53" s="124" t="s">
        <v>151</v>
      </c>
      <c r="C53" s="210"/>
      <c r="D53" s="139" t="s">
        <v>74</v>
      </c>
      <c r="E53" s="210"/>
      <c r="F53" s="139" t="s">
        <v>1977</v>
      </c>
      <c r="G53" s="210"/>
      <c r="H53" s="193"/>
      <c r="I53" s="210"/>
    </row>
    <row r="54" spans="1:15" s="26" customFormat="1" ht="47.25" x14ac:dyDescent="0.25">
      <c r="A54" s="210"/>
      <c r="B54" s="125" t="s">
        <v>152</v>
      </c>
      <c r="C54" s="210"/>
      <c r="D54" s="139" t="s">
        <v>74</v>
      </c>
      <c r="E54" s="210"/>
      <c r="F54" s="139" t="s">
        <v>1977</v>
      </c>
      <c r="G54" s="210"/>
      <c r="H54" s="193"/>
      <c r="I54" s="210"/>
    </row>
    <row r="55" spans="1:15" s="26" customFormat="1" ht="36" customHeight="1" x14ac:dyDescent="0.25">
      <c r="A55" s="210"/>
      <c r="B55" s="126" t="s">
        <v>153</v>
      </c>
      <c r="C55" s="210"/>
      <c r="D55" s="140" t="s">
        <v>74</v>
      </c>
      <c r="E55" s="210"/>
      <c r="F55" s="139" t="s">
        <v>1977</v>
      </c>
      <c r="G55" s="210"/>
      <c r="H55" s="220"/>
      <c r="I55" s="210"/>
    </row>
    <row r="56" spans="1:15" s="26" customFormat="1" ht="15.75" x14ac:dyDescent="0.25">
      <c r="A56" s="210"/>
      <c r="B56" s="40"/>
      <c r="C56" s="210"/>
      <c r="D56" s="112"/>
      <c r="E56" s="210"/>
      <c r="F56" s="40"/>
      <c r="G56" s="210"/>
      <c r="H56" s="210"/>
      <c r="I56" s="210"/>
    </row>
    <row r="57" spans="1:15" s="26" customFormat="1" ht="15.75" x14ac:dyDescent="0.25">
      <c r="A57" s="210"/>
      <c r="B57" s="113" t="s">
        <v>154</v>
      </c>
      <c r="C57" s="210"/>
      <c r="D57" s="224"/>
      <c r="E57" s="210"/>
      <c r="F57" s="249"/>
      <c r="G57" s="210"/>
      <c r="H57" s="219"/>
      <c r="I57" s="210"/>
    </row>
    <row r="58" spans="1:15" s="26" customFormat="1" ht="31.5" x14ac:dyDescent="0.25">
      <c r="A58" s="210"/>
      <c r="B58" s="127" t="s">
        <v>155</v>
      </c>
      <c r="C58" s="210"/>
      <c r="D58" s="139" t="s">
        <v>74</v>
      </c>
      <c r="E58" s="210"/>
      <c r="F58" s="140" t="s">
        <v>1971</v>
      </c>
      <c r="G58" s="210"/>
      <c r="H58" s="220"/>
      <c r="I58" s="210"/>
    </row>
    <row r="59" spans="1:15" s="26" customFormat="1" ht="15.75" x14ac:dyDescent="0.25">
      <c r="A59" s="210"/>
      <c r="B59" s="40"/>
      <c r="C59" s="210"/>
      <c r="D59" s="112"/>
      <c r="E59" s="210"/>
      <c r="F59" s="40"/>
      <c r="G59" s="210"/>
      <c r="H59" s="210"/>
      <c r="I59" s="210"/>
    </row>
    <row r="60" spans="1:15" s="26" customFormat="1" ht="15.75" x14ac:dyDescent="0.25">
      <c r="A60" s="210"/>
      <c r="B60" s="113" t="s">
        <v>156</v>
      </c>
      <c r="C60" s="210"/>
      <c r="D60" s="224"/>
      <c r="E60" s="210"/>
      <c r="F60" s="249"/>
      <c r="G60" s="210"/>
      <c r="H60" s="219"/>
      <c r="I60" s="210"/>
    </row>
    <row r="61" spans="1:15" s="26" customFormat="1" ht="15.75" x14ac:dyDescent="0.25">
      <c r="A61" s="210"/>
      <c r="B61" s="181" t="s">
        <v>157</v>
      </c>
      <c r="C61" s="210"/>
      <c r="D61" s="225"/>
      <c r="E61" s="210"/>
      <c r="F61" s="250"/>
      <c r="G61" s="210"/>
      <c r="H61" s="193"/>
      <c r="I61" s="210"/>
    </row>
    <row r="62" spans="1:15" s="26" customFormat="1" ht="31.5" x14ac:dyDescent="0.25">
      <c r="A62" s="210"/>
      <c r="B62" s="269" t="s">
        <v>2112</v>
      </c>
      <c r="C62" s="210"/>
      <c r="D62" s="139" t="s">
        <v>74</v>
      </c>
      <c r="E62" s="210"/>
      <c r="F62" s="139" t="s">
        <v>2114</v>
      </c>
      <c r="G62" s="210"/>
      <c r="H62" s="193"/>
      <c r="I62" s="210"/>
    </row>
    <row r="63" spans="1:15" s="26" customFormat="1" ht="31.5" x14ac:dyDescent="0.25">
      <c r="A63" s="210"/>
      <c r="B63" s="269" t="s">
        <v>2113</v>
      </c>
      <c r="C63" s="210"/>
      <c r="D63" s="139" t="s">
        <v>74</v>
      </c>
      <c r="E63" s="210"/>
      <c r="F63" s="139" t="s">
        <v>2114</v>
      </c>
      <c r="G63" s="210"/>
      <c r="H63" s="193"/>
      <c r="I63" s="210"/>
    </row>
    <row r="64" spans="1:15" s="26" customFormat="1" ht="15.75" x14ac:dyDescent="0.25">
      <c r="A64" s="210"/>
      <c r="B64" s="142" t="s">
        <v>158</v>
      </c>
      <c r="C64" s="210"/>
      <c r="D64" s="280">
        <v>2214452</v>
      </c>
      <c r="E64" s="210"/>
      <c r="F64" s="139" t="s">
        <v>2075</v>
      </c>
      <c r="G64" s="210"/>
      <c r="H64" s="242"/>
      <c r="I64" s="210"/>
    </row>
    <row r="65" spans="1:9" s="26" customFormat="1" ht="78.75" x14ac:dyDescent="0.25">
      <c r="A65" s="210"/>
      <c r="B65" s="125" t="str">
        <f>LEFT(B64,SEARCH(",",B64))&amp;" value"</f>
        <v>Crude oil (2709), value</v>
      </c>
      <c r="C65" s="210"/>
      <c r="D65" s="280">
        <v>528000000</v>
      </c>
      <c r="E65" s="210"/>
      <c r="F65" s="139" t="s">
        <v>88</v>
      </c>
      <c r="G65" s="210"/>
      <c r="H65" s="242" t="s">
        <v>2092</v>
      </c>
      <c r="I65" s="210"/>
    </row>
    <row r="66" spans="1:9" s="26" customFormat="1" ht="15.75" x14ac:dyDescent="0.25">
      <c r="A66" s="210"/>
      <c r="B66" s="142" t="s">
        <v>162</v>
      </c>
      <c r="C66" s="210"/>
      <c r="D66" s="280">
        <v>5700000</v>
      </c>
      <c r="E66" s="210"/>
      <c r="F66" s="139" t="s">
        <v>168</v>
      </c>
      <c r="G66" s="210"/>
      <c r="H66" s="193"/>
      <c r="I66" s="210"/>
    </row>
    <row r="67" spans="1:9" s="26" customFormat="1" ht="63" x14ac:dyDescent="0.25">
      <c r="A67" s="210"/>
      <c r="B67" s="125" t="str">
        <f>LEFT(B66,SEARCH(",",B66))&amp;" value"</f>
        <v>Natural gas (2711), value</v>
      </c>
      <c r="C67" s="210"/>
      <c r="D67" s="280">
        <v>610000000</v>
      </c>
      <c r="E67" s="210"/>
      <c r="F67" s="139" t="s">
        <v>88</v>
      </c>
      <c r="G67" s="210"/>
      <c r="H67" s="242" t="s">
        <v>2091</v>
      </c>
      <c r="I67" s="210"/>
    </row>
    <row r="68" spans="1:9" s="26" customFormat="1" ht="15.75" x14ac:dyDescent="0.25">
      <c r="A68" s="210"/>
      <c r="B68" s="142" t="s">
        <v>164</v>
      </c>
      <c r="C68" s="210"/>
      <c r="D68" s="280">
        <v>0</v>
      </c>
      <c r="E68" s="210"/>
      <c r="F68" s="139" t="s">
        <v>159</v>
      </c>
      <c r="G68" s="210"/>
      <c r="H68" s="193"/>
      <c r="I68" s="210"/>
    </row>
    <row r="69" spans="1:9" s="26" customFormat="1" ht="15.75" x14ac:dyDescent="0.25">
      <c r="A69" s="210"/>
      <c r="B69" s="125" t="str">
        <f>LEFT(B68,SEARCH(",",B68))&amp;" value"</f>
        <v>Coal (2701), value</v>
      </c>
      <c r="C69" s="210"/>
      <c r="D69" s="280">
        <v>0</v>
      </c>
      <c r="E69" s="210"/>
      <c r="F69" s="139" t="s">
        <v>88</v>
      </c>
      <c r="G69" s="210"/>
      <c r="H69" s="242" t="s">
        <v>2079</v>
      </c>
      <c r="I69" s="210"/>
    </row>
    <row r="70" spans="1:9" s="26" customFormat="1" ht="36" customHeight="1" x14ac:dyDescent="0.25">
      <c r="A70" s="210"/>
      <c r="B70" s="142" t="s">
        <v>165</v>
      </c>
      <c r="C70" s="210"/>
      <c r="D70" s="280">
        <v>107400000</v>
      </c>
      <c r="E70" s="210"/>
      <c r="F70" s="139" t="s">
        <v>159</v>
      </c>
      <c r="G70" s="210"/>
      <c r="H70" s="193"/>
      <c r="I70" s="210"/>
    </row>
    <row r="71" spans="1:9" s="26" customFormat="1" ht="63.75" customHeight="1" x14ac:dyDescent="0.25">
      <c r="A71" s="210"/>
      <c r="B71" s="125" t="str">
        <f>LEFT(B70,SEARCH(",",B70))&amp;" value"</f>
        <v>Lignite (2702), value</v>
      </c>
      <c r="C71" s="210"/>
      <c r="D71" s="280">
        <v>1545000000</v>
      </c>
      <c r="E71" s="210"/>
      <c r="F71" s="139" t="s">
        <v>88</v>
      </c>
      <c r="G71" s="210"/>
      <c r="H71" s="242" t="s">
        <v>2062</v>
      </c>
      <c r="I71" s="210"/>
    </row>
    <row r="72" spans="1:9" s="26" customFormat="1" ht="61.5" customHeight="1" x14ac:dyDescent="0.25">
      <c r="A72" s="210"/>
      <c r="B72" s="142" t="s">
        <v>163</v>
      </c>
      <c r="C72" s="210"/>
      <c r="D72" s="280">
        <v>35800000</v>
      </c>
      <c r="E72" s="210"/>
      <c r="F72" s="139" t="s">
        <v>159</v>
      </c>
      <c r="G72" s="210"/>
      <c r="H72" s="242" t="s">
        <v>2105</v>
      </c>
      <c r="I72" s="210"/>
    </row>
    <row r="73" spans="1:9" s="26" customFormat="1" ht="48" customHeight="1" x14ac:dyDescent="0.25">
      <c r="A73" s="210"/>
      <c r="B73" s="125" t="str">
        <f>LEFT(B72,SEARCH(",",B72))&amp;" value"</f>
        <v>Salt and pure sodium chloride (2501), value</v>
      </c>
      <c r="C73" s="210"/>
      <c r="D73" s="280"/>
      <c r="E73" s="210"/>
      <c r="F73" s="139" t="s">
        <v>88</v>
      </c>
      <c r="G73" s="210"/>
      <c r="H73" s="242" t="s">
        <v>2063</v>
      </c>
      <c r="I73" s="210"/>
    </row>
    <row r="74" spans="1:9" s="26" customFormat="1" ht="39" customHeight="1" x14ac:dyDescent="0.25">
      <c r="A74" s="210"/>
      <c r="B74" s="142" t="s">
        <v>163</v>
      </c>
      <c r="C74" s="210"/>
      <c r="D74" s="280">
        <v>6200000</v>
      </c>
      <c r="E74" s="210"/>
      <c r="F74" s="139" t="s">
        <v>159</v>
      </c>
      <c r="G74" s="210"/>
      <c r="H74" s="193"/>
      <c r="I74" s="210"/>
    </row>
    <row r="75" spans="1:9" s="26" customFormat="1" ht="95.25" customHeight="1" x14ac:dyDescent="0.25">
      <c r="A75" s="210"/>
      <c r="B75" s="125" t="str">
        <f>LEFT(B74,SEARCH(",",B74))&amp;" value"</f>
        <v>Salt and pure sodium chloride (2501), value</v>
      </c>
      <c r="C75" s="210"/>
      <c r="D75" s="280">
        <v>1598000000</v>
      </c>
      <c r="E75" s="210"/>
      <c r="F75" s="139" t="s">
        <v>88</v>
      </c>
      <c r="G75" s="210"/>
      <c r="H75" s="242" t="s">
        <v>2090</v>
      </c>
      <c r="I75" s="210"/>
    </row>
    <row r="76" spans="1:9" s="26" customFormat="1" ht="15.75" x14ac:dyDescent="0.25">
      <c r="A76" s="210"/>
      <c r="B76" s="142" t="s">
        <v>163</v>
      </c>
      <c r="C76" s="210"/>
      <c r="D76" s="280">
        <v>14200000</v>
      </c>
      <c r="E76" s="210"/>
      <c r="F76" s="139" t="s">
        <v>159</v>
      </c>
      <c r="G76" s="210"/>
      <c r="H76" s="193"/>
      <c r="I76" s="210"/>
    </row>
    <row r="77" spans="1:9" s="26" customFormat="1" ht="74.25" customHeight="1" x14ac:dyDescent="0.25">
      <c r="A77" s="210"/>
      <c r="B77" s="126" t="str">
        <f>LEFT(B76,SEARCH(",",B76))&amp;" value"</f>
        <v>Salt and pure sodium chloride (2501), value</v>
      </c>
      <c r="C77" s="210"/>
      <c r="D77" s="280">
        <v>399000000</v>
      </c>
      <c r="E77" s="210"/>
      <c r="F77" s="139" t="s">
        <v>88</v>
      </c>
      <c r="G77" s="210"/>
      <c r="H77" s="242" t="s">
        <v>2064</v>
      </c>
      <c r="I77" s="195"/>
    </row>
    <row r="78" spans="1:9" s="26" customFormat="1" ht="36.75" customHeight="1" x14ac:dyDescent="0.25">
      <c r="A78" s="210"/>
      <c r="B78" s="142" t="s">
        <v>867</v>
      </c>
      <c r="C78" s="210"/>
      <c r="D78" s="280">
        <v>13800000</v>
      </c>
      <c r="E78" s="210"/>
      <c r="F78" s="139" t="s">
        <v>159</v>
      </c>
      <c r="G78" s="210"/>
      <c r="H78" s="193"/>
      <c r="I78" s="210"/>
    </row>
    <row r="79" spans="1:9" s="26" customFormat="1" ht="71.25" customHeight="1" x14ac:dyDescent="0.25">
      <c r="A79" s="210"/>
      <c r="B79" s="125" t="str">
        <f>LEFT(B78,SEARCH(",",B78))&amp;" value"</f>
        <v>Other clays (2508), value</v>
      </c>
      <c r="C79" s="210"/>
      <c r="D79" s="280">
        <v>161000000</v>
      </c>
      <c r="E79" s="210"/>
      <c r="F79" s="139" t="s">
        <v>88</v>
      </c>
      <c r="G79" s="210"/>
      <c r="H79" s="242" t="s">
        <v>2065</v>
      </c>
      <c r="I79" s="210"/>
    </row>
    <row r="80" spans="1:9" s="26" customFormat="1" ht="15.75" x14ac:dyDescent="0.25">
      <c r="A80" s="210"/>
      <c r="B80" s="142" t="s">
        <v>669</v>
      </c>
      <c r="C80" s="210"/>
      <c r="D80" s="280">
        <v>800000</v>
      </c>
      <c r="E80" s="210"/>
      <c r="F80" s="139" t="s">
        <v>159</v>
      </c>
      <c r="G80" s="210"/>
      <c r="H80" s="193"/>
      <c r="I80" s="210"/>
    </row>
    <row r="81" spans="1:16" s="26" customFormat="1" ht="41.25" customHeight="1" x14ac:dyDescent="0.25">
      <c r="A81" s="210"/>
      <c r="B81" s="126" t="str">
        <f>LEFT(B80,SEARCH(",",B80))&amp;" value"</f>
        <v>Kaolin (2507), value</v>
      </c>
      <c r="C81" s="210"/>
      <c r="D81" s="280">
        <v>58000000</v>
      </c>
      <c r="E81" s="210"/>
      <c r="F81" s="139" t="s">
        <v>88</v>
      </c>
      <c r="G81" s="210"/>
      <c r="H81" s="242" t="s">
        <v>2066</v>
      </c>
      <c r="I81" s="210"/>
    </row>
    <row r="82" spans="1:16" s="26" customFormat="1" ht="15.75" x14ac:dyDescent="0.25">
      <c r="A82" s="210"/>
      <c r="B82" s="142" t="s">
        <v>975</v>
      </c>
      <c r="C82" s="210"/>
      <c r="D82" s="280">
        <v>9800000</v>
      </c>
      <c r="E82" s="210"/>
      <c r="F82" s="139" t="s">
        <v>159</v>
      </c>
      <c r="G82" s="210"/>
      <c r="H82" s="193"/>
      <c r="I82" s="210"/>
    </row>
    <row r="83" spans="1:16" s="26" customFormat="1" ht="43.5" customHeight="1" x14ac:dyDescent="0.25">
      <c r="A83" s="210"/>
      <c r="B83" s="126" t="str">
        <f>LEFT(B82,SEARCH(",",B82))&amp;" value"</f>
        <v>Quartz (2506), value</v>
      </c>
      <c r="C83" s="210"/>
      <c r="D83" s="283">
        <v>195000000</v>
      </c>
      <c r="E83" s="210"/>
      <c r="F83" s="139" t="s">
        <v>88</v>
      </c>
      <c r="G83" s="210"/>
      <c r="H83" s="242" t="s">
        <v>2093</v>
      </c>
      <c r="I83" s="210"/>
    </row>
    <row r="84" spans="1:16" s="26" customFormat="1" ht="15.75" x14ac:dyDescent="0.25">
      <c r="A84" s="210"/>
      <c r="B84" s="142" t="s">
        <v>822</v>
      </c>
      <c r="C84" s="210"/>
      <c r="D84" s="283">
        <v>262000000</v>
      </c>
      <c r="E84" s="210"/>
      <c r="F84" s="139" t="s">
        <v>159</v>
      </c>
      <c r="G84" s="210"/>
      <c r="H84" s="193"/>
      <c r="I84" s="210"/>
    </row>
    <row r="85" spans="1:16" s="26" customFormat="1" ht="47.25" x14ac:dyDescent="0.25">
      <c r="A85" s="210"/>
      <c r="B85" s="126" t="str">
        <f>LEFT(B84,SEARCH(",",B84))&amp;" value"</f>
        <v>Natural sands (2505), value</v>
      </c>
      <c r="C85" s="210"/>
      <c r="D85" s="280">
        <v>1956000000</v>
      </c>
      <c r="E85" s="210"/>
      <c r="F85" s="139" t="s">
        <v>88</v>
      </c>
      <c r="G85" s="210"/>
      <c r="H85" s="242" t="s">
        <v>2067</v>
      </c>
      <c r="I85" s="210"/>
    </row>
    <row r="86" spans="1:16" s="26" customFormat="1" ht="15.75" x14ac:dyDescent="0.25">
      <c r="A86" s="210"/>
      <c r="B86" s="142" t="s">
        <v>858</v>
      </c>
      <c r="C86" s="210"/>
      <c r="D86" s="280">
        <v>223000000</v>
      </c>
      <c r="E86" s="210"/>
      <c r="F86" s="139" t="s">
        <v>159</v>
      </c>
      <c r="G86" s="210"/>
      <c r="H86" s="193"/>
      <c r="I86" s="210"/>
    </row>
    <row r="87" spans="1:16" s="26" customFormat="1" ht="31.5" x14ac:dyDescent="0.25">
      <c r="A87" s="210"/>
      <c r="B87" s="126" t="str">
        <f>LEFT(B86,SEARCH(",",B86))&amp;" value"</f>
        <v>Other (2617), value</v>
      </c>
      <c r="C87" s="210"/>
      <c r="D87" s="280">
        <v>1720000000</v>
      </c>
      <c r="E87" s="210"/>
      <c r="F87" s="139" t="s">
        <v>88</v>
      </c>
      <c r="G87" s="210"/>
      <c r="H87" s="242" t="s">
        <v>2094</v>
      </c>
      <c r="I87" s="210"/>
    </row>
    <row r="88" spans="1:16" s="26" customFormat="1" ht="33" customHeight="1" x14ac:dyDescent="0.25">
      <c r="A88" s="210"/>
      <c r="B88" s="142" t="s">
        <v>607</v>
      </c>
      <c r="C88" s="210"/>
      <c r="D88" s="280">
        <v>400000</v>
      </c>
      <c r="E88" s="210"/>
      <c r="F88" s="139" t="s">
        <v>159</v>
      </c>
      <c r="G88" s="210"/>
      <c r="H88" s="193"/>
      <c r="I88" s="210"/>
    </row>
    <row r="89" spans="1:16" s="26" customFormat="1" ht="48" customHeight="1" x14ac:dyDescent="0.25">
      <c r="A89" s="210"/>
      <c r="B89" s="126" t="str">
        <f>LEFT(B88,SEARCH(",",B88))&amp;" value"</f>
        <v>Granite (2516), value</v>
      </c>
      <c r="C89" s="210"/>
      <c r="D89" s="280">
        <v>37000000</v>
      </c>
      <c r="E89" s="210"/>
      <c r="F89" s="139" t="s">
        <v>88</v>
      </c>
      <c r="G89" s="210"/>
      <c r="H89" s="242" t="s">
        <v>2068</v>
      </c>
      <c r="I89" s="210"/>
    </row>
    <row r="90" spans="1:16" s="26" customFormat="1" ht="15.75" x14ac:dyDescent="0.25">
      <c r="A90" s="210"/>
      <c r="B90" s="142" t="s">
        <v>706</v>
      </c>
      <c r="C90" s="210"/>
      <c r="D90" s="280">
        <v>55200000</v>
      </c>
      <c r="E90" s="210"/>
      <c r="F90" s="139" t="s">
        <v>159</v>
      </c>
      <c r="G90" s="210"/>
      <c r="H90" s="193"/>
      <c r="I90" s="210"/>
    </row>
    <row r="91" spans="1:16" s="26" customFormat="1" ht="45" customHeight="1" x14ac:dyDescent="0.25">
      <c r="A91" s="210"/>
      <c r="B91" s="126" t="str">
        <f>LEFT(B90,SEARCH(",",B90))&amp;" value"</f>
        <v>Limestone (2521), value</v>
      </c>
      <c r="C91" s="210"/>
      <c r="D91" s="282">
        <v>813000000</v>
      </c>
      <c r="E91" s="210"/>
      <c r="F91" s="139" t="s">
        <v>88</v>
      </c>
      <c r="G91" s="210"/>
      <c r="H91" s="243" t="s">
        <v>2069</v>
      </c>
      <c r="I91" s="210"/>
    </row>
    <row r="92" spans="1:16" s="26" customFormat="1" ht="15.75" x14ac:dyDescent="0.25">
      <c r="A92" s="210"/>
      <c r="B92" s="179"/>
      <c r="C92"/>
      <c r="D92"/>
      <c r="E92"/>
      <c r="F92"/>
      <c r="G92"/>
      <c r="H92"/>
      <c r="I92" s="210"/>
    </row>
    <row r="93" spans="1:16" s="26" customFormat="1" ht="15.75" x14ac:dyDescent="0.25">
      <c r="A93" s="267"/>
      <c r="B93" s="113" t="s">
        <v>2008</v>
      </c>
      <c r="C93" s="267"/>
      <c r="D93" s="268"/>
      <c r="E93" s="267"/>
      <c r="F93" s="268"/>
      <c r="G93" s="267"/>
      <c r="H93" s="219"/>
      <c r="I93" s="210"/>
    </row>
    <row r="94" spans="1:16" s="26" customFormat="1" ht="15.75" x14ac:dyDescent="0.25">
      <c r="A94" s="267"/>
      <c r="B94" s="269" t="s">
        <v>2009</v>
      </c>
      <c r="C94" s="267"/>
      <c r="D94" s="139" t="s">
        <v>145</v>
      </c>
      <c r="E94" s="267"/>
      <c r="F94" s="254" t="s">
        <v>2041</v>
      </c>
      <c r="G94" s="267"/>
      <c r="H94" s="193" t="s">
        <v>2042</v>
      </c>
      <c r="I94" s="210"/>
      <c r="J94" s="180"/>
      <c r="K94" s="180"/>
      <c r="L94" s="180"/>
      <c r="M94" s="180"/>
      <c r="N94" s="180"/>
      <c r="O94" s="180"/>
      <c r="P94" s="180"/>
    </row>
    <row r="95" spans="1:16" s="26" customFormat="1" ht="15.75" x14ac:dyDescent="0.25">
      <c r="A95" s="267"/>
      <c r="B95" s="269" t="s">
        <v>2010</v>
      </c>
      <c r="C95" s="267"/>
      <c r="D95" s="139" t="s">
        <v>145</v>
      </c>
      <c r="E95" s="267"/>
      <c r="F95" s="254" t="s">
        <v>2041</v>
      </c>
      <c r="G95" s="267"/>
      <c r="H95" s="193"/>
      <c r="I95" s="210"/>
      <c r="J95" s="180"/>
      <c r="K95" s="180"/>
      <c r="L95" s="180"/>
      <c r="M95" s="180"/>
      <c r="N95" s="180"/>
      <c r="O95" s="180"/>
      <c r="P95" s="180"/>
    </row>
    <row r="96" spans="1:16" s="26" customFormat="1" ht="32.25" customHeight="1" x14ac:dyDescent="0.25">
      <c r="A96" s="267"/>
      <c r="B96" s="142" t="s">
        <v>158</v>
      </c>
      <c r="C96" s="267"/>
      <c r="D96" s="280">
        <v>30554.5</v>
      </c>
      <c r="E96" s="267"/>
      <c r="F96" s="139" t="s">
        <v>159</v>
      </c>
      <c r="G96" s="267"/>
      <c r="H96" s="193"/>
      <c r="I96" s="210"/>
      <c r="J96" s="180"/>
      <c r="K96" s="180"/>
      <c r="L96" s="180"/>
      <c r="M96" s="180"/>
      <c r="N96" s="180"/>
      <c r="O96" s="180"/>
      <c r="P96" s="180"/>
    </row>
    <row r="97" spans="1:16" s="26" customFormat="1" ht="32.25" customHeight="1" x14ac:dyDescent="0.25">
      <c r="A97" s="267"/>
      <c r="B97" s="270" t="str">
        <f>LEFT(B96,SEARCH(",",B96))&amp;" value"</f>
        <v>Crude oil (2709), value</v>
      </c>
      <c r="C97" s="267"/>
      <c r="D97" s="280">
        <v>6891000</v>
      </c>
      <c r="E97" s="267"/>
      <c r="F97" s="139" t="s">
        <v>88</v>
      </c>
      <c r="G97" s="267"/>
      <c r="H97" s="242" t="s">
        <v>2099</v>
      </c>
      <c r="I97" s="210"/>
      <c r="J97" s="180"/>
      <c r="K97" s="180"/>
      <c r="L97" s="180"/>
      <c r="M97" s="180"/>
      <c r="N97" s="180"/>
      <c r="O97" s="180"/>
      <c r="P97" s="180"/>
    </row>
    <row r="98" spans="1:16" s="26" customFormat="1" ht="32.25" customHeight="1" x14ac:dyDescent="0.25">
      <c r="A98" s="267"/>
      <c r="B98" s="142" t="s">
        <v>162</v>
      </c>
      <c r="C98" s="267"/>
      <c r="D98" s="280">
        <v>47460499.200000003</v>
      </c>
      <c r="E98" s="267"/>
      <c r="F98" s="139" t="s">
        <v>159</v>
      </c>
      <c r="G98" s="267"/>
      <c r="H98" s="193"/>
      <c r="I98" s="210"/>
      <c r="J98" s="180"/>
      <c r="K98" s="180"/>
      <c r="L98" s="180"/>
      <c r="M98" s="180"/>
      <c r="N98" s="180"/>
      <c r="O98" s="180"/>
      <c r="P98" s="180"/>
    </row>
    <row r="99" spans="1:16" s="26" customFormat="1" ht="32.25" customHeight="1" x14ac:dyDescent="0.25">
      <c r="A99" s="267"/>
      <c r="B99" s="270" t="str">
        <f>LEFT(B98,SEARCH(",",B98))&amp;" value"</f>
        <v>Natural gas (2711), value</v>
      </c>
      <c r="C99" s="267"/>
      <c r="D99" s="280">
        <v>8425648000</v>
      </c>
      <c r="E99" s="267"/>
      <c r="F99" s="139" t="s">
        <v>88</v>
      </c>
      <c r="G99" s="267"/>
      <c r="H99" s="242" t="s">
        <v>2098</v>
      </c>
      <c r="I99" s="210"/>
      <c r="J99" s="180"/>
      <c r="K99" s="180"/>
      <c r="L99" s="180"/>
      <c r="M99" s="180"/>
      <c r="N99" s="180"/>
      <c r="O99" s="180"/>
      <c r="P99" s="180"/>
    </row>
    <row r="100" spans="1:16" s="26" customFormat="1" ht="32.25" customHeight="1" x14ac:dyDescent="0.25">
      <c r="A100" s="267"/>
      <c r="B100" s="142" t="s">
        <v>164</v>
      </c>
      <c r="C100" s="267"/>
      <c r="D100" s="280">
        <v>591313.80000000005</v>
      </c>
      <c r="E100" s="267"/>
      <c r="F100" s="139" t="s">
        <v>159</v>
      </c>
      <c r="G100" s="267"/>
      <c r="H100" s="193"/>
      <c r="I100" s="210"/>
      <c r="J100" s="180"/>
      <c r="K100" s="180"/>
      <c r="L100" s="180"/>
      <c r="M100" s="180"/>
      <c r="N100" s="180"/>
      <c r="O100" s="180"/>
      <c r="P100" s="180"/>
    </row>
    <row r="101" spans="1:16" s="26" customFormat="1" ht="32.25" customHeight="1" x14ac:dyDescent="0.25">
      <c r="A101" s="267"/>
      <c r="B101" s="270" t="str">
        <f>LEFT(B100,SEARCH(",",B100))&amp;" value"</f>
        <v>Coal (2701), value</v>
      </c>
      <c r="C101" s="267"/>
      <c r="D101" s="280">
        <v>60077000</v>
      </c>
      <c r="E101" s="267"/>
      <c r="F101" s="139" t="s">
        <v>88</v>
      </c>
      <c r="G101" s="267"/>
      <c r="H101" s="242" t="s">
        <v>2076</v>
      </c>
      <c r="I101" s="195"/>
      <c r="J101" s="180"/>
      <c r="K101" s="180"/>
      <c r="L101" s="180"/>
      <c r="M101" s="180"/>
      <c r="N101" s="180"/>
      <c r="O101" s="180"/>
      <c r="P101" s="180"/>
    </row>
    <row r="102" spans="1:16" s="26" customFormat="1" ht="32.25" customHeight="1" x14ac:dyDescent="0.25">
      <c r="A102" s="267"/>
      <c r="B102" s="142" t="s">
        <v>165</v>
      </c>
      <c r="C102" s="267"/>
      <c r="D102" s="280">
        <v>986276.7</v>
      </c>
      <c r="E102" s="267"/>
      <c r="F102" s="139" t="s">
        <v>159</v>
      </c>
      <c r="G102" s="267"/>
      <c r="H102" s="193"/>
      <c r="I102" s="210"/>
    </row>
    <row r="103" spans="1:16" s="26" customFormat="1" ht="32.25" customHeight="1" x14ac:dyDescent="0.25">
      <c r="A103" s="267"/>
      <c r="B103" s="270" t="str">
        <f>LEFT(B102,SEARCH(",",B102))&amp;" value"</f>
        <v>Lignite (2702), value</v>
      </c>
      <c r="C103" s="267"/>
      <c r="D103" s="280">
        <v>90027000</v>
      </c>
      <c r="E103" s="267"/>
      <c r="F103" s="139" t="s">
        <v>88</v>
      </c>
      <c r="G103" s="267"/>
      <c r="H103" s="242" t="s">
        <v>2106</v>
      </c>
      <c r="I103" s="210"/>
    </row>
    <row r="104" spans="1:16" s="26" customFormat="1" ht="32.25" customHeight="1" x14ac:dyDescent="0.25">
      <c r="A104" s="267"/>
      <c r="B104" s="142" t="s">
        <v>163</v>
      </c>
      <c r="C104" s="267"/>
      <c r="D104" s="280">
        <v>3368662.2</v>
      </c>
      <c r="E104" s="267"/>
      <c r="F104" s="139" t="s">
        <v>159</v>
      </c>
      <c r="G104" s="267"/>
      <c r="H104" s="242"/>
      <c r="I104" s="210"/>
    </row>
    <row r="105" spans="1:16" s="26" customFormat="1" ht="46.5" customHeight="1" x14ac:dyDescent="0.25">
      <c r="A105" s="267"/>
      <c r="B105" s="270" t="str">
        <f>LEFT(B104,SEARCH(",",B104))&amp;" value"</f>
        <v>Salt and pure sodium chloride (2501), value</v>
      </c>
      <c r="C105" s="267"/>
      <c r="D105" s="280">
        <v>216413000</v>
      </c>
      <c r="E105" s="267"/>
      <c r="F105" s="139" t="s">
        <v>88</v>
      </c>
      <c r="G105" s="267"/>
      <c r="H105" s="242" t="s">
        <v>2077</v>
      </c>
      <c r="I105" s="210"/>
    </row>
    <row r="106" spans="1:16" s="26" customFormat="1" ht="32.25" customHeight="1" x14ac:dyDescent="0.25">
      <c r="A106" s="267"/>
      <c r="B106" s="142" t="s">
        <v>669</v>
      </c>
      <c r="C106" s="267"/>
      <c r="D106" s="280">
        <v>916986.2</v>
      </c>
      <c r="E106" s="267"/>
      <c r="F106" s="139" t="s">
        <v>159</v>
      </c>
      <c r="G106" s="267"/>
      <c r="H106" s="242"/>
      <c r="I106" s="210"/>
    </row>
    <row r="107" spans="1:16" s="26" customFormat="1" ht="44.25" customHeight="1" x14ac:dyDescent="0.25">
      <c r="A107" s="267"/>
      <c r="B107" s="270" t="str">
        <f>LEFT(B106,SEARCH(",",B106))&amp;" value"</f>
        <v>Kaolin (2507), value</v>
      </c>
      <c r="C107" s="267"/>
      <c r="D107" s="280">
        <v>56952000</v>
      </c>
      <c r="E107" s="267"/>
      <c r="F107" s="139" t="s">
        <v>88</v>
      </c>
      <c r="G107" s="267"/>
      <c r="H107" s="242" t="s">
        <v>2107</v>
      </c>
      <c r="I107" s="210"/>
    </row>
    <row r="108" spans="1:16" s="26" customFormat="1" ht="30" customHeight="1" x14ac:dyDescent="0.25">
      <c r="A108" s="267"/>
      <c r="B108" s="142" t="s">
        <v>975</v>
      </c>
      <c r="C108" s="267"/>
      <c r="D108" s="280">
        <v>396718.7</v>
      </c>
      <c r="E108" s="267"/>
      <c r="F108" s="139" t="s">
        <v>159</v>
      </c>
      <c r="G108" s="267"/>
      <c r="H108" s="193"/>
      <c r="I108" s="210"/>
    </row>
    <row r="109" spans="1:16" s="26" customFormat="1" ht="52.5" customHeight="1" x14ac:dyDescent="0.25">
      <c r="A109" s="267"/>
      <c r="B109" s="270" t="str">
        <f>LEFT(B108,SEARCH(",",B108))&amp;" value"</f>
        <v>Quartz (2506), value</v>
      </c>
      <c r="C109" s="267"/>
      <c r="D109" s="280">
        <v>8048000</v>
      </c>
      <c r="E109" s="267"/>
      <c r="F109" s="139" t="s">
        <v>88</v>
      </c>
      <c r="G109" s="267"/>
      <c r="H109" s="242" t="s">
        <v>2108</v>
      </c>
      <c r="I109" s="210"/>
    </row>
    <row r="110" spans="1:16" s="26" customFormat="1" ht="30" customHeight="1" x14ac:dyDescent="0.25">
      <c r="A110" s="267"/>
      <c r="B110" s="142" t="s">
        <v>822</v>
      </c>
      <c r="C110" s="267"/>
      <c r="D110" s="280">
        <v>8168148.7999999998</v>
      </c>
      <c r="E110" s="267"/>
      <c r="F110" s="139" t="s">
        <v>159</v>
      </c>
      <c r="G110" s="267"/>
      <c r="H110" s="193"/>
      <c r="I110" s="210"/>
    </row>
    <row r="111" spans="1:16" s="26" customFormat="1" ht="30" customHeight="1" x14ac:dyDescent="0.25">
      <c r="A111" s="267"/>
      <c r="B111" s="270" t="str">
        <f>LEFT(B110,SEARCH(",",B110))&amp;" value"</f>
        <v>Natural sands (2505), value</v>
      </c>
      <c r="C111" s="267"/>
      <c r="D111" s="280">
        <v>136070000</v>
      </c>
      <c r="E111" s="267"/>
      <c r="F111" s="139" t="s">
        <v>88</v>
      </c>
      <c r="G111" s="267"/>
      <c r="H111" s="242" t="s">
        <v>2078</v>
      </c>
      <c r="I111" s="210"/>
    </row>
    <row r="112" spans="1:16" s="26" customFormat="1" ht="15.75" x14ac:dyDescent="0.25">
      <c r="A112" s="267"/>
      <c r="B112" s="142" t="s">
        <v>167</v>
      </c>
      <c r="C112" s="267"/>
      <c r="D112" s="139"/>
      <c r="E112" s="267"/>
      <c r="F112" s="139" t="s">
        <v>159</v>
      </c>
      <c r="G112" s="267"/>
      <c r="H112" s="193"/>
      <c r="I112" s="210"/>
    </row>
    <row r="113" spans="1:9" s="26" customFormat="1" ht="15.75" x14ac:dyDescent="0.25">
      <c r="A113" s="267"/>
      <c r="B113" s="271" t="str">
        <f>LEFT(B112,SEARCH(",",B112))&amp;" value"</f>
        <v>Add commodities here, value</v>
      </c>
      <c r="C113" s="267"/>
      <c r="D113" s="140"/>
      <c r="E113" s="267"/>
      <c r="F113" s="140" t="s">
        <v>160</v>
      </c>
      <c r="G113" s="267"/>
      <c r="H113" s="220" t="s">
        <v>161</v>
      </c>
      <c r="I113" s="210"/>
    </row>
    <row r="114" spans="1:9" s="26" customFormat="1" ht="15.75" x14ac:dyDescent="0.25">
      <c r="A114" s="210"/>
      <c r="B114" s="40"/>
      <c r="C114"/>
      <c r="D114"/>
      <c r="E114"/>
      <c r="F114"/>
      <c r="G114"/>
      <c r="H114"/>
      <c r="I114" s="195"/>
    </row>
    <row r="115" spans="1:9" s="26" customFormat="1" ht="15.75" x14ac:dyDescent="0.25">
      <c r="A115" s="210"/>
      <c r="B115" s="40"/>
      <c r="C115"/>
      <c r="D115"/>
      <c r="E115"/>
      <c r="F115"/>
      <c r="G115"/>
      <c r="H115"/>
      <c r="I115" s="210"/>
    </row>
    <row r="116" spans="1:9" s="26" customFormat="1" ht="15.75" x14ac:dyDescent="0.25">
      <c r="A116" s="210"/>
      <c r="B116" s="113" t="s">
        <v>170</v>
      </c>
      <c r="C116" s="210"/>
      <c r="D116" s="224"/>
      <c r="E116" s="210"/>
      <c r="F116" s="251"/>
      <c r="G116" s="210"/>
      <c r="H116" s="219"/>
      <c r="I116" s="195"/>
    </row>
    <row r="117" spans="1:9" s="26" customFormat="1" ht="31.5" x14ac:dyDescent="0.25">
      <c r="A117" s="210"/>
      <c r="B117" s="124" t="s">
        <v>171</v>
      </c>
      <c r="C117" s="210"/>
      <c r="D117" s="139" t="s">
        <v>74</v>
      </c>
      <c r="E117" s="210"/>
      <c r="F117" s="139" t="s">
        <v>2060</v>
      </c>
      <c r="G117" s="210"/>
      <c r="H117" s="242"/>
      <c r="I117" s="210"/>
    </row>
    <row r="118" spans="1:9" s="26" customFormat="1" ht="31.5" x14ac:dyDescent="0.25">
      <c r="A118" s="210"/>
      <c r="B118" s="129" t="s">
        <v>172</v>
      </c>
      <c r="C118" s="210"/>
      <c r="D118" s="139" t="s">
        <v>74</v>
      </c>
      <c r="E118" s="210"/>
      <c r="F118" s="139" t="s">
        <v>2061</v>
      </c>
      <c r="G118" s="210"/>
      <c r="H118" s="242"/>
      <c r="I118" s="210"/>
    </row>
    <row r="119" spans="1:9" s="26" customFormat="1" ht="31.5" x14ac:dyDescent="0.25">
      <c r="A119" s="210"/>
      <c r="B119" s="130" t="s">
        <v>173</v>
      </c>
      <c r="C119" s="210"/>
      <c r="D119" s="131">
        <f>SUM('Part 5 - Company data'!J49/'Part 4 - Government revenues'!J28)</f>
        <v>1.0000000000000002</v>
      </c>
      <c r="E119" s="210"/>
      <c r="F119" s="132" t="s">
        <v>174</v>
      </c>
      <c r="G119" s="210"/>
      <c r="H119" s="220"/>
      <c r="I119" s="210"/>
    </row>
    <row r="120" spans="1:9" s="26" customFormat="1" ht="15.75" x14ac:dyDescent="0.25">
      <c r="A120" s="210"/>
      <c r="B120" s="40"/>
      <c r="C120" s="210"/>
      <c r="D120" s="112"/>
      <c r="E120" s="210"/>
      <c r="F120" s="40"/>
      <c r="G120" s="210"/>
      <c r="H120" s="210"/>
      <c r="I120" s="210"/>
    </row>
    <row r="121" spans="1:9" s="26" customFormat="1" ht="15.75" x14ac:dyDescent="0.25">
      <c r="A121" s="210"/>
      <c r="B121" s="113" t="s">
        <v>175</v>
      </c>
      <c r="C121" s="210"/>
      <c r="D121" s="128"/>
      <c r="E121" s="210"/>
      <c r="F121" s="251"/>
      <c r="G121" s="210"/>
      <c r="H121" s="244"/>
      <c r="I121" s="210"/>
    </row>
    <row r="122" spans="1:9" s="26" customFormat="1" ht="31.5" x14ac:dyDescent="0.25">
      <c r="A122" s="210"/>
      <c r="B122" s="130" t="s">
        <v>176</v>
      </c>
      <c r="C122" s="210"/>
      <c r="D122" s="140" t="s">
        <v>101</v>
      </c>
      <c r="E122" s="210"/>
      <c r="F122" s="140"/>
      <c r="G122" s="210"/>
      <c r="H122" s="242" t="s">
        <v>1983</v>
      </c>
      <c r="I122" s="210"/>
    </row>
    <row r="123" spans="1:9" s="26" customFormat="1" ht="15.75" x14ac:dyDescent="0.25">
      <c r="A123" s="210"/>
      <c r="B123" s="40"/>
      <c r="C123" s="210"/>
      <c r="D123" s="210"/>
      <c r="E123" s="210"/>
      <c r="F123" s="38"/>
      <c r="G123" s="210"/>
      <c r="H123" s="210"/>
      <c r="I123" s="195"/>
    </row>
    <row r="124" spans="1:9" s="26" customFormat="1" ht="15.75" x14ac:dyDescent="0.25">
      <c r="A124" s="210"/>
      <c r="B124" s="113" t="s">
        <v>177</v>
      </c>
      <c r="C124" s="210"/>
      <c r="D124" s="128"/>
      <c r="E124" s="210"/>
      <c r="F124" s="251"/>
      <c r="G124" s="210"/>
      <c r="H124" s="219"/>
      <c r="I124" s="210"/>
    </row>
    <row r="125" spans="1:9" s="26" customFormat="1" ht="57" customHeight="1" x14ac:dyDescent="0.25">
      <c r="A125" s="210"/>
      <c r="B125" s="129" t="s">
        <v>178</v>
      </c>
      <c r="C125" s="210"/>
      <c r="D125" s="139" t="s">
        <v>101</v>
      </c>
      <c r="E125" s="210"/>
      <c r="F125" s="139"/>
      <c r="G125" s="210"/>
      <c r="H125" s="242" t="s">
        <v>1984</v>
      </c>
      <c r="I125" s="210"/>
    </row>
    <row r="126" spans="1:9" s="26" customFormat="1" ht="31.5" x14ac:dyDescent="0.25">
      <c r="A126" s="210"/>
      <c r="B126" s="134" t="s">
        <v>179</v>
      </c>
      <c r="C126" s="210"/>
      <c r="D126" s="140"/>
      <c r="E126" s="210"/>
      <c r="F126" s="140" t="s">
        <v>160</v>
      </c>
      <c r="G126" s="210"/>
      <c r="H126" s="220"/>
      <c r="I126" s="210"/>
    </row>
    <row r="127" spans="1:9" s="26" customFormat="1" ht="15.75" x14ac:dyDescent="0.25">
      <c r="A127" s="210"/>
      <c r="B127" s="40"/>
      <c r="C127" s="210"/>
      <c r="D127" s="112"/>
      <c r="E127" s="210"/>
      <c r="F127" s="38"/>
      <c r="G127" s="210"/>
      <c r="H127" s="210"/>
      <c r="I127" s="210"/>
    </row>
    <row r="128" spans="1:9" s="26" customFormat="1" ht="15.75" x14ac:dyDescent="0.25">
      <c r="A128" s="210"/>
      <c r="B128" s="113" t="s">
        <v>180</v>
      </c>
      <c r="C128" s="210"/>
      <c r="D128" s="128"/>
      <c r="E128" s="210"/>
      <c r="F128" s="251"/>
      <c r="G128" s="210"/>
      <c r="H128" s="219"/>
      <c r="I128" s="210"/>
    </row>
    <row r="129" spans="1:16" s="26" customFormat="1" ht="86.25" customHeight="1" x14ac:dyDescent="0.25">
      <c r="A129" s="210"/>
      <c r="B129" s="129" t="s">
        <v>181</v>
      </c>
      <c r="C129" s="210"/>
      <c r="D129" s="139" t="s">
        <v>101</v>
      </c>
      <c r="E129" s="210"/>
      <c r="F129" s="139"/>
      <c r="G129" s="210"/>
      <c r="H129" s="242" t="s">
        <v>2081</v>
      </c>
      <c r="I129" s="210"/>
      <c r="J129" s="180"/>
      <c r="K129" s="180"/>
      <c r="L129" s="180"/>
      <c r="M129" s="180"/>
      <c r="N129" s="180"/>
      <c r="O129" s="180"/>
      <c r="P129" s="180"/>
    </row>
    <row r="130" spans="1:16" s="26" customFormat="1" ht="31.5" x14ac:dyDescent="0.25">
      <c r="A130" s="210"/>
      <c r="B130" s="134" t="s">
        <v>182</v>
      </c>
      <c r="C130" s="210"/>
      <c r="D130" s="140"/>
      <c r="E130" s="210"/>
      <c r="F130" s="140" t="s">
        <v>160</v>
      </c>
      <c r="G130" s="210"/>
      <c r="H130" s="220"/>
      <c r="I130" s="210"/>
      <c r="J130" s="180"/>
      <c r="K130" s="180"/>
      <c r="L130" s="180"/>
      <c r="M130" s="180"/>
      <c r="N130" s="180"/>
      <c r="O130" s="180"/>
      <c r="P130" s="180"/>
    </row>
    <row r="131" spans="1:16" s="26" customFormat="1" ht="15.75" x14ac:dyDescent="0.25">
      <c r="A131" s="210"/>
      <c r="B131" s="40"/>
      <c r="C131" s="210"/>
      <c r="D131" s="112"/>
      <c r="E131" s="210"/>
      <c r="F131" s="38"/>
      <c r="G131" s="210"/>
      <c r="H131" s="210"/>
      <c r="I131" s="195"/>
      <c r="J131" s="180"/>
      <c r="K131" s="180"/>
      <c r="L131" s="180"/>
      <c r="M131" s="180"/>
      <c r="N131" s="180"/>
      <c r="O131" s="180"/>
      <c r="P131" s="180"/>
    </row>
    <row r="132" spans="1:16" s="26" customFormat="1" ht="15.75" x14ac:dyDescent="0.25">
      <c r="A132" s="210"/>
      <c r="B132" s="113" t="s">
        <v>183</v>
      </c>
      <c r="C132" s="210"/>
      <c r="D132" s="128"/>
      <c r="E132" s="210"/>
      <c r="F132" s="251"/>
      <c r="G132" s="210"/>
      <c r="H132" s="219"/>
      <c r="I132" s="210"/>
      <c r="J132" s="180"/>
      <c r="K132" s="180"/>
      <c r="L132" s="180"/>
      <c r="M132" s="180"/>
      <c r="N132" s="180"/>
      <c r="O132" s="180"/>
      <c r="P132" s="180"/>
    </row>
    <row r="133" spans="1:16" s="26" customFormat="1" ht="63" x14ac:dyDescent="0.25">
      <c r="A133" s="210"/>
      <c r="B133" s="129" t="s">
        <v>184</v>
      </c>
      <c r="C133" s="210"/>
      <c r="D133" s="139" t="s">
        <v>74</v>
      </c>
      <c r="E133" s="210"/>
      <c r="F133" s="139" t="s">
        <v>2060</v>
      </c>
      <c r="G133" s="210"/>
      <c r="H133" s="242" t="s">
        <v>2121</v>
      </c>
      <c r="I133" s="210"/>
      <c r="J133" s="180"/>
      <c r="K133" s="180"/>
      <c r="L133" s="180"/>
      <c r="M133" s="180"/>
      <c r="N133" s="180"/>
      <c r="O133" s="180"/>
      <c r="P133" s="180"/>
    </row>
    <row r="134" spans="1:16" s="26" customFormat="1" ht="216.75" customHeight="1" x14ac:dyDescent="0.25">
      <c r="A134" s="210"/>
      <c r="B134" s="134" t="s">
        <v>185</v>
      </c>
      <c r="C134" s="210"/>
      <c r="D134" s="281">
        <v>22222832.359999999</v>
      </c>
      <c r="E134" s="210"/>
      <c r="F134" s="140" t="s">
        <v>88</v>
      </c>
      <c r="G134" s="210"/>
      <c r="H134" s="243" t="s">
        <v>2120</v>
      </c>
      <c r="I134" s="210"/>
      <c r="J134" s="180"/>
      <c r="K134" s="180"/>
      <c r="L134" s="180"/>
      <c r="M134" s="180"/>
      <c r="N134" s="180"/>
      <c r="O134" s="180"/>
      <c r="P134" s="180"/>
    </row>
    <row r="135" spans="1:16" s="26" customFormat="1" ht="15.75" x14ac:dyDescent="0.25">
      <c r="A135" s="210"/>
      <c r="B135" s="40"/>
      <c r="C135" s="210"/>
      <c r="D135" s="112"/>
      <c r="E135" s="210"/>
      <c r="F135" s="38"/>
      <c r="G135" s="210"/>
      <c r="H135" s="210"/>
      <c r="I135" s="210"/>
      <c r="J135" s="180"/>
      <c r="K135" s="180"/>
      <c r="L135" s="180"/>
      <c r="M135" s="180"/>
      <c r="N135" s="180"/>
      <c r="O135" s="180"/>
      <c r="P135" s="180"/>
    </row>
    <row r="136" spans="1:16" s="26" customFormat="1" ht="15.75" x14ac:dyDescent="0.25">
      <c r="A136" s="210"/>
      <c r="B136" s="113" t="s">
        <v>186</v>
      </c>
      <c r="C136" s="210"/>
      <c r="D136" s="128"/>
      <c r="E136" s="210"/>
      <c r="F136" s="251"/>
      <c r="G136" s="210"/>
      <c r="H136" s="219"/>
      <c r="I136" s="210"/>
      <c r="J136" s="180"/>
      <c r="K136" s="180"/>
      <c r="L136" s="180"/>
      <c r="M136" s="180"/>
      <c r="N136" s="180"/>
      <c r="O136" s="180"/>
      <c r="P136" s="180"/>
    </row>
    <row r="137" spans="1:16" s="26" customFormat="1" ht="63" x14ac:dyDescent="0.25">
      <c r="A137" s="210"/>
      <c r="B137" s="129" t="str">
        <f>"Does the government disclose information on"&amp;RIGHT(B136,LEN(B136)-SEARCH(":",B136,1))&amp;"?"</f>
        <v>Does the government disclose information on Direct subnational payments?</v>
      </c>
      <c r="C137" s="210"/>
      <c r="D137" s="139" t="s">
        <v>74</v>
      </c>
      <c r="E137" s="210"/>
      <c r="F137" s="139" t="s">
        <v>1968</v>
      </c>
      <c r="G137" s="210"/>
      <c r="H137" s="242" t="s">
        <v>2097</v>
      </c>
      <c r="I137" s="210"/>
      <c r="J137" s="180"/>
      <c r="K137" s="180"/>
      <c r="L137" s="180"/>
      <c r="M137" s="180"/>
      <c r="N137" s="180"/>
      <c r="O137" s="180"/>
      <c r="P137" s="180"/>
    </row>
    <row r="138" spans="1:16" s="26" customFormat="1" ht="31.5" x14ac:dyDescent="0.25">
      <c r="A138" s="210"/>
      <c r="B138" s="134" t="s">
        <v>187</v>
      </c>
      <c r="C138" s="210"/>
      <c r="D138" s="281">
        <v>45354798.170000002</v>
      </c>
      <c r="E138" s="210"/>
      <c r="F138" s="140" t="s">
        <v>88</v>
      </c>
      <c r="G138" s="210"/>
      <c r="H138" s="243" t="s">
        <v>1987</v>
      </c>
      <c r="I138" s="210"/>
      <c r="J138" s="180"/>
      <c r="K138" s="180"/>
      <c r="L138" s="180"/>
      <c r="M138" s="180"/>
      <c r="N138" s="180"/>
      <c r="O138" s="180"/>
      <c r="P138" s="180"/>
    </row>
    <row r="139" spans="1:16" s="26" customFormat="1" ht="15.75" x14ac:dyDescent="0.25">
      <c r="A139" s="210"/>
      <c r="B139" s="40"/>
      <c r="C139" s="210"/>
      <c r="D139" s="112"/>
      <c r="E139" s="210"/>
      <c r="F139" s="38"/>
      <c r="G139" s="210"/>
      <c r="H139" s="210"/>
      <c r="I139" s="210"/>
      <c r="J139" s="180"/>
      <c r="K139" s="180"/>
      <c r="L139" s="180"/>
      <c r="M139" s="180"/>
      <c r="N139" s="180"/>
      <c r="O139" s="180"/>
      <c r="P139" s="180"/>
    </row>
    <row r="140" spans="1:16" s="26" customFormat="1" ht="15.75" x14ac:dyDescent="0.25">
      <c r="A140" s="210"/>
      <c r="B140" s="113" t="s">
        <v>188</v>
      </c>
      <c r="C140" s="210"/>
      <c r="D140" s="128"/>
      <c r="E140" s="210"/>
      <c r="F140" s="38"/>
      <c r="G140" s="210"/>
      <c r="H140" s="219"/>
      <c r="I140" s="210"/>
      <c r="J140" s="180"/>
      <c r="K140" s="180"/>
      <c r="L140" s="180"/>
      <c r="M140" s="180"/>
      <c r="N140" s="180"/>
      <c r="O140" s="180"/>
      <c r="P140" s="180"/>
    </row>
    <row r="141" spans="1:16" s="26" customFormat="1" ht="31.5" x14ac:dyDescent="0.25">
      <c r="A141" s="210"/>
      <c r="B141" s="130" t="s">
        <v>189</v>
      </c>
      <c r="C141" s="210"/>
      <c r="D141" s="183">
        <f>IFERROR(IF(_xlfn.DAYS('Part 1 - About'!$E$24,'Part 1 - About'!$E$20)/365&gt;0,_xlfn.DAYS('Part 1 - About'!$E$24,'Part 1 - About'!$E$20)/365,_xlfn.DAYS('Part 1 - About'!$E$27,'Part 1 - About'!$E$20)/365),"Automatically completed using the 1. About sheet")</f>
        <v>1.9753424657534246</v>
      </c>
      <c r="E141" s="210"/>
      <c r="F141" s="38"/>
      <c r="G141" s="210"/>
      <c r="H141" s="220"/>
      <c r="I141" s="195"/>
      <c r="J141" s="180"/>
      <c r="K141" s="180"/>
      <c r="L141" s="180"/>
      <c r="M141" s="180"/>
      <c r="N141" s="180"/>
      <c r="O141" s="180"/>
      <c r="P141" s="180"/>
    </row>
    <row r="142" spans="1:16" s="26" customFormat="1" ht="15.75" x14ac:dyDescent="0.25">
      <c r="A142" s="210"/>
      <c r="B142" s="40"/>
      <c r="C142" s="210"/>
      <c r="D142" s="112"/>
      <c r="E142" s="210"/>
      <c r="F142" s="38"/>
      <c r="G142" s="210"/>
      <c r="H142" s="210"/>
      <c r="I142" s="210"/>
      <c r="J142" s="180"/>
      <c r="K142" s="180"/>
      <c r="L142" s="180"/>
      <c r="M142" s="180"/>
      <c r="N142" s="180"/>
      <c r="O142" s="180"/>
      <c r="P142" s="180"/>
    </row>
    <row r="143" spans="1:16" s="26" customFormat="1" ht="15.75" x14ac:dyDescent="0.25">
      <c r="A143" s="210"/>
      <c r="B143" s="113" t="s">
        <v>190</v>
      </c>
      <c r="C143" s="210"/>
      <c r="D143" s="128"/>
      <c r="E143" s="210"/>
      <c r="F143" s="251"/>
      <c r="G143" s="210"/>
      <c r="H143" s="219"/>
      <c r="I143" s="210"/>
      <c r="J143" s="180"/>
      <c r="K143" s="180"/>
      <c r="L143" s="180"/>
      <c r="M143" s="180"/>
      <c r="N143" s="180"/>
      <c r="O143" s="180"/>
      <c r="P143" s="180"/>
    </row>
    <row r="144" spans="1:16" s="26" customFormat="1" ht="63" x14ac:dyDescent="0.25">
      <c r="A144" s="210"/>
      <c r="B144" s="124" t="s">
        <v>191</v>
      </c>
      <c r="C144" s="210"/>
      <c r="D144" s="139" t="s">
        <v>102</v>
      </c>
      <c r="E144" s="210"/>
      <c r="F144" s="139"/>
      <c r="G144" s="210"/>
      <c r="H144" s="242"/>
      <c r="I144" s="210"/>
      <c r="J144" s="180"/>
      <c r="K144" s="180"/>
      <c r="L144" s="180"/>
      <c r="M144" s="180"/>
      <c r="N144" s="180"/>
      <c r="O144" s="180"/>
      <c r="P144" s="180"/>
    </row>
    <row r="145" spans="1:9" s="26" customFormat="1" ht="31.5" x14ac:dyDescent="0.25">
      <c r="A145" s="210"/>
      <c r="B145" s="125" t="s">
        <v>192</v>
      </c>
      <c r="C145" s="210"/>
      <c r="D145" s="139" t="s">
        <v>74</v>
      </c>
      <c r="E145" s="210"/>
      <c r="F145" s="139" t="s">
        <v>2060</v>
      </c>
      <c r="G145" s="210"/>
      <c r="H145" s="193"/>
      <c r="I145" s="195"/>
    </row>
    <row r="146" spans="1:9" s="26" customFormat="1" ht="15.75" x14ac:dyDescent="0.25">
      <c r="A146" s="210"/>
      <c r="B146" s="115" t="s">
        <v>193</v>
      </c>
      <c r="C146" s="210"/>
      <c r="D146" s="139" t="s">
        <v>74</v>
      </c>
      <c r="E146" s="210"/>
      <c r="F146" s="139" t="s">
        <v>2060</v>
      </c>
      <c r="G146" s="210"/>
      <c r="H146" s="193"/>
      <c r="I146" s="210"/>
    </row>
    <row r="147" spans="1:9" s="26" customFormat="1" ht="28.5" x14ac:dyDescent="0.25">
      <c r="A147" s="210"/>
      <c r="B147" s="117" t="s">
        <v>194</v>
      </c>
      <c r="C147" s="210"/>
      <c r="D147" s="139" t="s">
        <v>145</v>
      </c>
      <c r="E147" s="210"/>
      <c r="F147" s="254" t="s">
        <v>2082</v>
      </c>
      <c r="G147" s="210"/>
      <c r="H147" s="193"/>
      <c r="I147" s="210"/>
    </row>
    <row r="148" spans="1:9" s="26" customFormat="1" ht="15.75" x14ac:dyDescent="0.25">
      <c r="A148" s="210"/>
      <c r="B148" s="115" t="s">
        <v>195</v>
      </c>
      <c r="C148" s="210"/>
      <c r="D148" s="139" t="s">
        <v>74</v>
      </c>
      <c r="E148" s="210"/>
      <c r="F148" s="139" t="s">
        <v>2060</v>
      </c>
      <c r="G148" s="210"/>
      <c r="H148" s="193"/>
      <c r="I148" s="210"/>
    </row>
    <row r="149" spans="1:9" s="26" customFormat="1" ht="41.25" customHeight="1" x14ac:dyDescent="0.25">
      <c r="A149" s="210"/>
      <c r="B149" s="118" t="s">
        <v>196</v>
      </c>
      <c r="C149" s="210"/>
      <c r="D149" s="140" t="s">
        <v>145</v>
      </c>
      <c r="E149" s="210"/>
      <c r="F149" s="254" t="s">
        <v>1986</v>
      </c>
      <c r="G149" s="210"/>
      <c r="H149" s="243" t="s">
        <v>2007</v>
      </c>
      <c r="I149" s="210"/>
    </row>
    <row r="150" spans="1:9" s="26" customFormat="1" ht="15.75" x14ac:dyDescent="0.25">
      <c r="A150" s="210"/>
      <c r="B150" s="40"/>
      <c r="C150" s="210"/>
      <c r="D150" s="112"/>
      <c r="E150" s="210"/>
      <c r="F150" s="38"/>
      <c r="G150" s="210"/>
      <c r="H150" s="210"/>
      <c r="I150" s="210"/>
    </row>
    <row r="151" spans="1:9" s="26" customFormat="1" ht="31.5" x14ac:dyDescent="0.25">
      <c r="A151" s="210"/>
      <c r="B151" s="113" t="s">
        <v>198</v>
      </c>
      <c r="C151" s="210"/>
      <c r="D151" s="128"/>
      <c r="E151" s="210"/>
      <c r="F151" s="251"/>
      <c r="G151" s="210"/>
      <c r="H151" s="265"/>
      <c r="I151" s="210"/>
    </row>
    <row r="152" spans="1:9" s="26" customFormat="1" ht="63" x14ac:dyDescent="0.25">
      <c r="A152" s="210"/>
      <c r="B152" s="129" t="s">
        <v>199</v>
      </c>
      <c r="C152" s="210"/>
      <c r="D152" s="139" t="s">
        <v>74</v>
      </c>
      <c r="E152" s="210"/>
      <c r="F152" s="139" t="s">
        <v>2060</v>
      </c>
      <c r="G152" s="210"/>
      <c r="H152" s="255"/>
      <c r="I152" s="210"/>
    </row>
    <row r="153" spans="1:9" s="26" customFormat="1" ht="31.5" x14ac:dyDescent="0.25">
      <c r="A153" s="210"/>
      <c r="B153" s="134" t="s">
        <v>200</v>
      </c>
      <c r="C153" s="210"/>
      <c r="D153" s="140"/>
      <c r="E153" s="210"/>
      <c r="F153" s="254"/>
      <c r="G153" s="210"/>
      <c r="H153" s="243" t="s">
        <v>2116</v>
      </c>
      <c r="I153" s="210"/>
    </row>
    <row r="154" spans="1:9" s="26" customFormat="1" ht="15.75" x14ac:dyDescent="0.25">
      <c r="A154" s="210"/>
      <c r="B154" s="40"/>
      <c r="C154" s="210"/>
      <c r="D154" s="112"/>
      <c r="E154" s="210"/>
      <c r="F154" s="38"/>
      <c r="G154" s="210"/>
      <c r="H154" s="210"/>
      <c r="I154" s="210"/>
    </row>
    <row r="155" spans="1:9" s="26" customFormat="1" ht="15.75" x14ac:dyDescent="0.25">
      <c r="A155" s="210"/>
      <c r="B155" s="113" t="s">
        <v>201</v>
      </c>
      <c r="C155" s="210"/>
      <c r="D155" s="128"/>
      <c r="E155" s="210"/>
      <c r="F155" s="251"/>
      <c r="G155" s="210"/>
      <c r="H155" s="219"/>
      <c r="I155" s="210"/>
    </row>
    <row r="156" spans="1:9" s="26" customFormat="1" ht="47.25" x14ac:dyDescent="0.25">
      <c r="A156" s="210"/>
      <c r="B156" s="129" t="s">
        <v>202</v>
      </c>
      <c r="C156" s="210"/>
      <c r="D156" s="139" t="s">
        <v>145</v>
      </c>
      <c r="E156" s="210"/>
      <c r="F156" s="139" t="s">
        <v>1989</v>
      </c>
      <c r="G156" s="210"/>
      <c r="H156" s="193"/>
      <c r="I156" s="195"/>
    </row>
    <row r="157" spans="1:9" s="26" customFormat="1" ht="31.5" x14ac:dyDescent="0.25">
      <c r="A157" s="210"/>
      <c r="B157" s="133" t="s">
        <v>203</v>
      </c>
      <c r="C157" s="210"/>
      <c r="D157" s="139"/>
      <c r="E157" s="210"/>
      <c r="F157" s="139" t="s">
        <v>160</v>
      </c>
      <c r="G157" s="210"/>
      <c r="H157" s="193"/>
      <c r="I157" s="210"/>
    </row>
    <row r="158" spans="1:9" s="26" customFormat="1" ht="31.5" x14ac:dyDescent="0.25">
      <c r="A158" s="210"/>
      <c r="B158" s="134" t="s">
        <v>204</v>
      </c>
      <c r="C158" s="210"/>
      <c r="D158" s="140"/>
      <c r="E158" s="210"/>
      <c r="F158" s="140" t="s">
        <v>160</v>
      </c>
      <c r="G158" s="210"/>
      <c r="H158" s="220"/>
      <c r="I158" s="210"/>
    </row>
    <row r="159" spans="1:9" s="26" customFormat="1" ht="15.75" x14ac:dyDescent="0.25">
      <c r="A159" s="210"/>
      <c r="B159" s="40"/>
      <c r="C159" s="210"/>
      <c r="D159" s="112"/>
      <c r="E159" s="210"/>
      <c r="F159" s="38"/>
      <c r="G159" s="210"/>
      <c r="H159" s="210"/>
      <c r="I159" s="210"/>
    </row>
    <row r="160" spans="1:9" s="26" customFormat="1" ht="31.5" x14ac:dyDescent="0.25">
      <c r="A160" s="210"/>
      <c r="B160" s="113" t="s">
        <v>205</v>
      </c>
      <c r="C160" s="210"/>
      <c r="D160" s="128"/>
      <c r="E160" s="210"/>
      <c r="F160" s="251"/>
      <c r="G160" s="210"/>
      <c r="H160" s="219"/>
      <c r="I160" s="195"/>
    </row>
    <row r="161" spans="1:9" s="26" customFormat="1" ht="47.25" x14ac:dyDescent="0.25">
      <c r="A161" s="210"/>
      <c r="B161" s="129" t="s">
        <v>206</v>
      </c>
      <c r="C161" s="210"/>
      <c r="D161" s="139" t="s">
        <v>101</v>
      </c>
      <c r="E161" s="210"/>
      <c r="F161" s="139" t="str">
        <f>IF(D161=Lists!$K$4,"&lt; Input URL to data source &gt;",IF(D161=Lists!$K$5,"&lt; Reference section in EITI Report or URL &gt;",IF(D161=Lists!$K$6,"&lt; Reference evidence of non-applicability &gt;","")))</f>
        <v>&lt; Reference evidence of non-applicability &gt;</v>
      </c>
      <c r="G161" s="210"/>
      <c r="H161" s="193"/>
      <c r="I161" s="210"/>
    </row>
    <row r="162" spans="1:9" s="26" customFormat="1" ht="47.25" x14ac:dyDescent="0.25">
      <c r="A162" s="210"/>
      <c r="B162" s="129" t="s">
        <v>207</v>
      </c>
      <c r="C162" s="210"/>
      <c r="D162" s="139" t="s">
        <v>145</v>
      </c>
      <c r="E162" s="210"/>
      <c r="F162" s="139" t="s">
        <v>1989</v>
      </c>
      <c r="G162" s="210"/>
      <c r="H162" s="193"/>
      <c r="I162" s="210"/>
    </row>
    <row r="163" spans="1:9" s="26" customFormat="1" ht="47.25" x14ac:dyDescent="0.25">
      <c r="A163" s="210"/>
      <c r="B163" s="130" t="s">
        <v>208</v>
      </c>
      <c r="C163" s="210"/>
      <c r="D163" s="140" t="s">
        <v>145</v>
      </c>
      <c r="E163" s="210"/>
      <c r="F163" s="139" t="s">
        <v>1989</v>
      </c>
      <c r="G163" s="210"/>
      <c r="H163" s="220"/>
      <c r="I163" s="210"/>
    </row>
    <row r="164" spans="1:9" s="26" customFormat="1" ht="15.75" x14ac:dyDescent="0.25">
      <c r="A164" s="210"/>
      <c r="B164" s="40"/>
      <c r="C164" s="210"/>
      <c r="D164" s="112"/>
      <c r="E164" s="210"/>
      <c r="F164" s="38"/>
      <c r="G164" s="210"/>
      <c r="H164" s="210"/>
      <c r="I164" s="210"/>
    </row>
    <row r="165" spans="1:9" s="26" customFormat="1" ht="15.75" x14ac:dyDescent="0.25">
      <c r="A165" s="210"/>
      <c r="B165" s="113" t="s">
        <v>209</v>
      </c>
      <c r="C165" s="210"/>
      <c r="D165" s="128"/>
      <c r="E165" s="210"/>
      <c r="F165" s="251"/>
      <c r="G165" s="210"/>
      <c r="H165" s="219"/>
      <c r="I165" s="210"/>
    </row>
    <row r="166" spans="1:9" s="26" customFormat="1" ht="157.5" x14ac:dyDescent="0.25">
      <c r="A166" s="210"/>
      <c r="B166" s="129" t="s">
        <v>210</v>
      </c>
      <c r="C166" s="210"/>
      <c r="D166" s="139" t="s">
        <v>101</v>
      </c>
      <c r="E166" s="210"/>
      <c r="F166" s="139" t="s">
        <v>1969</v>
      </c>
      <c r="G166" s="210"/>
      <c r="H166" s="242" t="s">
        <v>2119</v>
      </c>
      <c r="I166" s="210"/>
    </row>
    <row r="167" spans="1:9" s="26" customFormat="1" ht="31.5" x14ac:dyDescent="0.25">
      <c r="A167" s="210"/>
      <c r="B167" s="133" t="s">
        <v>211</v>
      </c>
      <c r="C167" s="210"/>
      <c r="D167" s="139"/>
      <c r="E167" s="210"/>
      <c r="F167" s="139" t="s">
        <v>160</v>
      </c>
      <c r="G167" s="210"/>
      <c r="H167" s="193"/>
      <c r="I167" s="210"/>
    </row>
    <row r="168" spans="1:9" s="26" customFormat="1" ht="31.5" x14ac:dyDescent="0.25">
      <c r="A168" s="210"/>
      <c r="B168" s="133" t="s">
        <v>212</v>
      </c>
      <c r="C168" s="210"/>
      <c r="D168" s="139"/>
      <c r="E168" s="221"/>
      <c r="F168" s="139" t="s">
        <v>160</v>
      </c>
      <c r="G168" s="210"/>
      <c r="H168" s="193"/>
      <c r="I168" s="210"/>
    </row>
    <row r="169" spans="1:9" s="26" customFormat="1" ht="31.5" x14ac:dyDescent="0.25">
      <c r="A169" s="210"/>
      <c r="B169" s="129" t="s">
        <v>213</v>
      </c>
      <c r="C169" s="210"/>
      <c r="D169" s="139" t="s">
        <v>101</v>
      </c>
      <c r="E169" s="210"/>
      <c r="F169" s="139" t="s">
        <v>1969</v>
      </c>
      <c r="G169" s="210"/>
      <c r="H169" s="193" t="s">
        <v>2118</v>
      </c>
      <c r="I169" s="210"/>
    </row>
    <row r="170" spans="1:9" s="26" customFormat="1" ht="31.5" x14ac:dyDescent="0.25">
      <c r="A170" s="210"/>
      <c r="B170" s="133" t="s">
        <v>214</v>
      </c>
      <c r="C170" s="210"/>
      <c r="D170" s="139"/>
      <c r="E170" s="210"/>
      <c r="F170" s="139" t="s">
        <v>160</v>
      </c>
      <c r="G170" s="210"/>
      <c r="H170" s="193"/>
      <c r="I170" s="210"/>
    </row>
    <row r="171" spans="1:9" s="26" customFormat="1" ht="31.5" x14ac:dyDescent="0.25">
      <c r="A171" s="210"/>
      <c r="B171" s="133" t="s">
        <v>215</v>
      </c>
      <c r="C171" s="210"/>
      <c r="D171" s="139"/>
      <c r="E171" s="210"/>
      <c r="F171" s="139" t="s">
        <v>160</v>
      </c>
      <c r="G171" s="210"/>
      <c r="H171" s="193"/>
      <c r="I171" s="210"/>
    </row>
    <row r="172" spans="1:9" s="26" customFormat="1" ht="31.5" x14ac:dyDescent="0.25">
      <c r="A172" s="210"/>
      <c r="B172" s="129" t="s">
        <v>216</v>
      </c>
      <c r="C172" s="210"/>
      <c r="D172" s="139" t="s">
        <v>74</v>
      </c>
      <c r="E172" s="210"/>
      <c r="F172" s="139" t="s">
        <v>2000</v>
      </c>
      <c r="G172" s="210"/>
      <c r="H172" s="242" t="s">
        <v>1970</v>
      </c>
      <c r="I172" s="195"/>
    </row>
    <row r="173" spans="1:9" s="26" customFormat="1" ht="31.5" x14ac:dyDescent="0.25">
      <c r="A173" s="210"/>
      <c r="B173" s="133" t="s">
        <v>217</v>
      </c>
      <c r="C173" s="210"/>
      <c r="D173" s="139"/>
      <c r="E173" s="210"/>
      <c r="F173" s="139" t="s">
        <v>160</v>
      </c>
      <c r="G173" s="210"/>
      <c r="H173" s="193"/>
      <c r="I173" s="210"/>
    </row>
    <row r="174" spans="1:9" s="26" customFormat="1" ht="31.5" x14ac:dyDescent="0.25">
      <c r="A174" s="210"/>
      <c r="B174" s="134" t="s">
        <v>218</v>
      </c>
      <c r="C174" s="210"/>
      <c r="D174" s="139"/>
      <c r="E174" s="210"/>
      <c r="F174" s="139" t="s">
        <v>160</v>
      </c>
      <c r="G174" s="210"/>
      <c r="H174" s="220"/>
      <c r="I174" s="210"/>
    </row>
    <row r="175" spans="1:9" s="26" customFormat="1" ht="15.75" x14ac:dyDescent="0.25">
      <c r="A175" s="210"/>
      <c r="B175" s="40"/>
      <c r="C175" s="210"/>
      <c r="D175" s="112"/>
      <c r="E175" s="210"/>
      <c r="F175" s="38"/>
      <c r="G175" s="210"/>
      <c r="H175" s="210"/>
      <c r="I175" s="210"/>
    </row>
    <row r="176" spans="1:9" s="26" customFormat="1" ht="15.75" x14ac:dyDescent="0.25">
      <c r="A176" s="210"/>
      <c r="B176" s="113" t="s">
        <v>219</v>
      </c>
      <c r="C176" s="210"/>
      <c r="D176" s="128"/>
      <c r="E176" s="210"/>
      <c r="F176" s="251"/>
      <c r="G176" s="210"/>
      <c r="H176" s="219"/>
      <c r="I176" s="210"/>
    </row>
    <row r="177" spans="1:9" s="26" customFormat="1" ht="31.5" x14ac:dyDescent="0.25">
      <c r="A177" s="210"/>
      <c r="B177" s="129" t="s">
        <v>220</v>
      </c>
      <c r="C177" s="210"/>
      <c r="D177" s="139" t="s">
        <v>101</v>
      </c>
      <c r="E177" s="210"/>
      <c r="F177" s="139" t="s">
        <v>2115</v>
      </c>
      <c r="G177" s="210"/>
      <c r="H177" s="242" t="s">
        <v>2117</v>
      </c>
      <c r="I177" s="195"/>
    </row>
    <row r="178" spans="1:9" s="26" customFormat="1" ht="31.5" x14ac:dyDescent="0.25">
      <c r="A178" s="221"/>
      <c r="B178" s="134" t="s">
        <v>221</v>
      </c>
      <c r="C178" s="210"/>
      <c r="D178" s="140"/>
      <c r="E178" s="210"/>
      <c r="F178" s="140" t="s">
        <v>160</v>
      </c>
      <c r="G178" s="210"/>
      <c r="H178" s="220"/>
      <c r="I178" s="210"/>
    </row>
    <row r="179" spans="1:9" s="26" customFormat="1" ht="15.75" x14ac:dyDescent="0.25">
      <c r="A179" s="210"/>
      <c r="B179" s="40"/>
      <c r="C179" s="210"/>
      <c r="D179" s="112"/>
      <c r="E179" s="210"/>
      <c r="F179" s="38"/>
      <c r="G179" s="210"/>
      <c r="H179" s="210"/>
      <c r="I179" s="195"/>
    </row>
    <row r="180" spans="1:9" s="26" customFormat="1" ht="15.75" x14ac:dyDescent="0.25">
      <c r="A180" s="210"/>
      <c r="B180" s="113" t="s">
        <v>222</v>
      </c>
      <c r="C180" s="210"/>
      <c r="D180" s="135"/>
      <c r="E180" s="210"/>
      <c r="F180" s="252"/>
      <c r="G180" s="210"/>
      <c r="H180" s="219"/>
      <c r="I180" s="210"/>
    </row>
    <row r="181" spans="1:9" s="26" customFormat="1" ht="31.5" x14ac:dyDescent="0.25">
      <c r="A181" s="210"/>
      <c r="B181" s="136" t="s">
        <v>223</v>
      </c>
      <c r="C181" s="210"/>
      <c r="D181" s="139" t="s">
        <v>74</v>
      </c>
      <c r="E181" s="210"/>
      <c r="F181" s="139" t="s">
        <v>1988</v>
      </c>
      <c r="G181" s="210"/>
      <c r="H181" s="193"/>
      <c r="I181" s="210"/>
    </row>
    <row r="182" spans="1:9" s="26" customFormat="1" ht="31.5" x14ac:dyDescent="0.25">
      <c r="A182" s="210"/>
      <c r="B182" s="129" t="s">
        <v>224</v>
      </c>
      <c r="C182" s="210"/>
      <c r="D182" s="238">
        <v>3000000000</v>
      </c>
      <c r="E182" s="210"/>
      <c r="F182" s="139" t="s">
        <v>88</v>
      </c>
      <c r="G182" s="210"/>
      <c r="H182" s="242" t="s">
        <v>1981</v>
      </c>
      <c r="I182" s="210"/>
    </row>
    <row r="183" spans="1:9" s="26" customFormat="1" ht="15.75" x14ac:dyDescent="0.25">
      <c r="A183" s="210"/>
      <c r="B183" s="124" t="s">
        <v>225</v>
      </c>
      <c r="C183" s="210"/>
      <c r="D183" s="238"/>
      <c r="E183" s="210"/>
      <c r="F183" s="139" t="s">
        <v>88</v>
      </c>
      <c r="G183" s="210"/>
      <c r="H183" s="242"/>
      <c r="I183" s="210"/>
    </row>
    <row r="184" spans="1:9" s="26" customFormat="1" ht="15.75" x14ac:dyDescent="0.25">
      <c r="A184" s="210"/>
      <c r="B184" s="115" t="s">
        <v>226</v>
      </c>
      <c r="C184" s="210"/>
      <c r="D184" s="238">
        <v>3088000000000</v>
      </c>
      <c r="E184" s="210"/>
      <c r="F184" s="139" t="s">
        <v>88</v>
      </c>
      <c r="G184" s="210"/>
      <c r="H184" s="242" t="s">
        <v>1981</v>
      </c>
      <c r="I184" s="210"/>
    </row>
    <row r="185" spans="1:9" s="26" customFormat="1" ht="37.5" customHeight="1" x14ac:dyDescent="0.25">
      <c r="A185" s="210"/>
      <c r="B185" s="115" t="s">
        <v>227</v>
      </c>
      <c r="C185" s="210"/>
      <c r="D185" s="238">
        <v>258000000</v>
      </c>
      <c r="E185" s="210"/>
      <c r="F185" s="139" t="s">
        <v>88</v>
      </c>
      <c r="G185" s="210"/>
      <c r="H185" s="242" t="s">
        <v>1982</v>
      </c>
      <c r="I185" s="210"/>
    </row>
    <row r="186" spans="1:9" s="26" customFormat="1" ht="54" customHeight="1" x14ac:dyDescent="0.25">
      <c r="A186" s="210"/>
      <c r="B186" s="115" t="s">
        <v>228</v>
      </c>
      <c r="C186" s="210"/>
      <c r="D186" s="238">
        <v>1569060000000</v>
      </c>
      <c r="E186" s="210"/>
      <c r="F186" s="139" t="s">
        <v>88</v>
      </c>
      <c r="G186" s="210"/>
      <c r="H186" s="255" t="s">
        <v>1978</v>
      </c>
      <c r="I186" s="210"/>
    </row>
    <row r="187" spans="1:9" s="26" customFormat="1" ht="15.75" x14ac:dyDescent="0.25">
      <c r="A187" s="210"/>
      <c r="B187" s="115" t="s">
        <v>229</v>
      </c>
      <c r="C187" s="210"/>
      <c r="D187" s="238">
        <v>9900000000</v>
      </c>
      <c r="E187" s="210"/>
      <c r="F187" s="139" t="s">
        <v>88</v>
      </c>
      <c r="G187" s="210"/>
      <c r="H187" s="242" t="s">
        <v>1980</v>
      </c>
      <c r="I187" s="210"/>
    </row>
    <row r="188" spans="1:9" s="26" customFormat="1" ht="45" customHeight="1" x14ac:dyDescent="0.25">
      <c r="A188" s="210"/>
      <c r="B188" s="115" t="s">
        <v>230</v>
      </c>
      <c r="C188" s="210"/>
      <c r="D188" s="238">
        <v>1206930000000</v>
      </c>
      <c r="E188" s="210"/>
      <c r="F188" s="139" t="s">
        <v>88</v>
      </c>
      <c r="G188" s="210"/>
      <c r="H188" s="255" t="s">
        <v>2001</v>
      </c>
      <c r="I188" s="210"/>
    </row>
    <row r="189" spans="1:9" s="26" customFormat="1" ht="15.75" x14ac:dyDescent="0.25">
      <c r="A189" s="210"/>
      <c r="B189" s="115" t="s">
        <v>231</v>
      </c>
      <c r="C189" s="210"/>
      <c r="D189" s="238">
        <v>54117</v>
      </c>
      <c r="E189" s="210"/>
      <c r="F189" s="139" t="s">
        <v>232</v>
      </c>
      <c r="G189" s="210"/>
      <c r="H189" s="242" t="s">
        <v>2053</v>
      </c>
      <c r="I189" s="210"/>
    </row>
    <row r="190" spans="1:9" s="26" customFormat="1" ht="15.75" x14ac:dyDescent="0.25">
      <c r="A190" s="210"/>
      <c r="B190" s="115" t="s">
        <v>233</v>
      </c>
      <c r="C190" s="210"/>
      <c r="D190" s="238">
        <v>8570</v>
      </c>
      <c r="E190" s="210"/>
      <c r="F190" s="139" t="s">
        <v>232</v>
      </c>
      <c r="G190" s="210"/>
      <c r="H190" s="242" t="s">
        <v>2053</v>
      </c>
      <c r="I190" s="210"/>
    </row>
    <row r="191" spans="1:9" s="26" customFormat="1" ht="15.75" x14ac:dyDescent="0.25">
      <c r="A191" s="180"/>
      <c r="B191" s="115" t="s">
        <v>234</v>
      </c>
      <c r="C191" s="210"/>
      <c r="D191" s="238">
        <v>62687</v>
      </c>
      <c r="E191" s="210"/>
      <c r="F191" s="139" t="s">
        <v>232</v>
      </c>
      <c r="G191" s="210"/>
      <c r="H191" s="242" t="s">
        <v>2053</v>
      </c>
      <c r="I191" s="180"/>
    </row>
    <row r="192" spans="1:9" ht="28.5" x14ac:dyDescent="0.25">
      <c r="B192" s="115" t="s">
        <v>235</v>
      </c>
      <c r="C192" s="210"/>
      <c r="D192" s="238">
        <v>33322952</v>
      </c>
      <c r="E192" s="210"/>
      <c r="F192" s="139" t="s">
        <v>232</v>
      </c>
      <c r="G192" s="210"/>
      <c r="H192" s="255" t="s">
        <v>1979</v>
      </c>
    </row>
    <row r="193" spans="2:8" ht="16.5" x14ac:dyDescent="0.25">
      <c r="B193" s="115" t="s">
        <v>236</v>
      </c>
      <c r="C193" s="210"/>
      <c r="D193" s="238"/>
      <c r="E193" s="210"/>
      <c r="F193" s="139" t="s">
        <v>160</v>
      </c>
      <c r="G193" s="210"/>
      <c r="H193" s="242"/>
    </row>
    <row r="194" spans="2:8" ht="16.5" x14ac:dyDescent="0.25">
      <c r="B194" s="123" t="s">
        <v>237</v>
      </c>
      <c r="C194" s="210"/>
      <c r="D194" s="238"/>
      <c r="E194" s="210"/>
      <c r="F194" s="140" t="s">
        <v>160</v>
      </c>
      <c r="G194" s="210"/>
      <c r="H194" s="220"/>
    </row>
    <row r="195" spans="2:8" ht="16.5" x14ac:dyDescent="0.25">
      <c r="B195" s="206"/>
      <c r="C195" s="210"/>
      <c r="D195" s="137"/>
      <c r="E195" s="210"/>
      <c r="F195" s="38"/>
      <c r="G195" s="210"/>
      <c r="H195" s="210"/>
    </row>
    <row r="196" spans="2:8" ht="16.5" x14ac:dyDescent="0.25">
      <c r="B196" s="113" t="s">
        <v>238</v>
      </c>
      <c r="C196" s="210"/>
      <c r="D196" s="114"/>
      <c r="E196" s="210"/>
      <c r="F196" s="114"/>
      <c r="G196" s="210"/>
      <c r="H196" s="219"/>
    </row>
    <row r="197" spans="2:8" ht="16.5" x14ac:dyDescent="0.25">
      <c r="B197" s="115" t="s">
        <v>122</v>
      </c>
      <c r="C197" s="210"/>
      <c r="D197" s="116"/>
      <c r="E197" s="210"/>
      <c r="F197" s="116"/>
      <c r="G197" s="210"/>
      <c r="H197" s="193"/>
    </row>
    <row r="198" spans="2:8" ht="31.5" x14ac:dyDescent="0.25">
      <c r="B198" s="125" t="s">
        <v>239</v>
      </c>
      <c r="C198" s="210"/>
      <c r="D198" s="139" t="s">
        <v>74</v>
      </c>
      <c r="E198" s="210"/>
      <c r="F198" s="139" t="s">
        <v>2003</v>
      </c>
      <c r="G198" s="210"/>
      <c r="H198" s="193"/>
    </row>
    <row r="199" spans="2:8" ht="47.25" x14ac:dyDescent="0.25">
      <c r="B199" s="179" t="s">
        <v>240</v>
      </c>
      <c r="C199" s="222"/>
      <c r="D199" s="139" t="s">
        <v>74</v>
      </c>
      <c r="E199" s="210"/>
      <c r="F199" s="139" t="s">
        <v>2002</v>
      </c>
      <c r="G199" s="210"/>
      <c r="H199" s="193"/>
    </row>
    <row r="200" spans="2:8" ht="31.5" x14ac:dyDescent="0.25">
      <c r="B200" s="126" t="s">
        <v>241</v>
      </c>
      <c r="C200" s="222"/>
      <c r="D200" s="140" t="s">
        <v>74</v>
      </c>
      <c r="E200" s="210"/>
      <c r="F200" s="139" t="s">
        <v>2003</v>
      </c>
      <c r="G200" s="210"/>
      <c r="H200" s="220"/>
    </row>
    <row r="201" spans="2:8" ht="17.25" thickBot="1" x14ac:dyDescent="0.3">
      <c r="B201" s="209"/>
      <c r="C201" s="217"/>
      <c r="D201" s="138"/>
      <c r="E201" s="217"/>
      <c r="F201" s="168"/>
      <c r="G201" s="217"/>
      <c r="H201" s="217"/>
    </row>
    <row r="202" spans="2:8" ht="16.5" x14ac:dyDescent="0.25">
      <c r="B202" s="206"/>
      <c r="C202" s="210"/>
      <c r="D202" s="137"/>
      <c r="E202" s="210"/>
      <c r="F202" s="38"/>
      <c r="G202" s="210"/>
      <c r="H202" s="210"/>
    </row>
    <row r="203" spans="2:8" ht="17.25" thickBot="1" x14ac:dyDescent="0.3">
      <c r="B203" s="328" t="s">
        <v>33</v>
      </c>
      <c r="C203" s="329"/>
      <c r="D203" s="329"/>
      <c r="E203" s="329"/>
      <c r="F203" s="329"/>
      <c r="G203" s="329"/>
      <c r="H203" s="329"/>
    </row>
    <row r="204" spans="2:8" ht="16.5" x14ac:dyDescent="0.25">
      <c r="B204" s="330" t="s">
        <v>34</v>
      </c>
      <c r="C204" s="331"/>
      <c r="D204" s="331"/>
      <c r="E204" s="331"/>
      <c r="F204" s="331"/>
      <c r="G204" s="331"/>
      <c r="H204" s="331"/>
    </row>
    <row r="205" spans="2:8" ht="17.25" thickBot="1" x14ac:dyDescent="0.3">
      <c r="B205" s="204"/>
      <c r="C205" s="204"/>
      <c r="D205" s="204"/>
      <c r="E205" s="204"/>
      <c r="F205" s="253"/>
      <c r="G205" s="204"/>
      <c r="H205" s="204"/>
    </row>
    <row r="206" spans="2:8" ht="16.5" x14ac:dyDescent="0.25">
      <c r="B206" s="316" t="s">
        <v>35</v>
      </c>
      <c r="C206" s="316"/>
      <c r="D206" s="316"/>
      <c r="E206" s="316"/>
      <c r="F206" s="316"/>
      <c r="G206" s="316"/>
      <c r="H206" s="316"/>
    </row>
    <row r="207" spans="2:8" ht="16.5" x14ac:dyDescent="0.25">
      <c r="B207" s="307" t="s">
        <v>36</v>
      </c>
      <c r="C207" s="307"/>
      <c r="D207" s="307"/>
      <c r="E207" s="307"/>
      <c r="F207" s="307"/>
      <c r="G207" s="307"/>
      <c r="H207" s="307"/>
    </row>
    <row r="208" spans="2:8" ht="16.5" x14ac:dyDescent="0.25">
      <c r="B208" s="316" t="s">
        <v>38</v>
      </c>
      <c r="C208" s="316"/>
      <c r="D208" s="316"/>
      <c r="E208" s="316"/>
      <c r="F208" s="316"/>
      <c r="G208" s="316"/>
      <c r="H208" s="316"/>
    </row>
    <row r="209" spans="2:8" ht="16.5" x14ac:dyDescent="0.25">
      <c r="B209" s="206"/>
      <c r="C209" s="210"/>
      <c r="D209" s="137"/>
      <c r="E209" s="210"/>
      <c r="F209" s="38"/>
      <c r="G209" s="210"/>
      <c r="H209" s="210"/>
    </row>
    <row r="210" spans="2:8" ht="16.5" x14ac:dyDescent="0.25">
      <c r="B210" s="206"/>
      <c r="C210" s="210"/>
      <c r="D210" s="137"/>
      <c r="E210" s="210"/>
      <c r="F210" s="38"/>
      <c r="G210" s="210"/>
      <c r="H210" s="210"/>
    </row>
    <row r="211" spans="2:8" ht="16.5" x14ac:dyDescent="0.25">
      <c r="B211" s="206"/>
      <c r="C211" s="210"/>
      <c r="D211" s="137"/>
      <c r="E211" s="210"/>
      <c r="F211" s="38"/>
      <c r="G211" s="210"/>
      <c r="H211" s="210"/>
    </row>
    <row r="212" spans="2:8" ht="16.5" x14ac:dyDescent="0.25">
      <c r="B212" s="180"/>
      <c r="C212" s="180"/>
      <c r="D212" s="180"/>
      <c r="E212" s="180"/>
      <c r="F212" s="41"/>
      <c r="G212" s="180"/>
      <c r="H212" s="180"/>
    </row>
  </sheetData>
  <mergeCells count="12">
    <mergeCell ref="B208:H208"/>
    <mergeCell ref="B3:H3"/>
    <mergeCell ref="B4:H4"/>
    <mergeCell ref="B5:H5"/>
    <mergeCell ref="B6:H6"/>
    <mergeCell ref="B7:H7"/>
    <mergeCell ref="B8:H8"/>
    <mergeCell ref="B203:H203"/>
    <mergeCell ref="B204:H204"/>
    <mergeCell ref="B206:H206"/>
    <mergeCell ref="B207:H207"/>
    <mergeCell ref="B9:H9"/>
  </mergeCells>
  <dataValidations xWindow="582" yWindow="714" count="33">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64:D91 D96 D98:D101 D108:D113"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6 F68 F78 F70 F72 F74 F64 F76 F80 F82 F84 F86 F88 F90 F96 F98 F100 F102 F108 F110 F112 F106 F104"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72 D19:D22 D34:D38 D181 D48:D49 D122 D58 D26:D30 D197:D200 D117:D118 D53:D55 D125 D129 D133 D137 D144:D149 D152 D156 D161:D163 D166 D169 D177 D41:D45 D94:D95 D62:D63" xr:uid="{E192EF1E-9B5F-4EB1-BF02-36F681E971D7}">
      <formula1>Reporting_options_list</formula1>
    </dataValidation>
    <dataValidation type="textLength" allowBlank="1" showInputMessage="1" showErrorMessage="1" errorTitle="Please do not edit these cells" error="Please do not edit these cells" sqref="B140:B141 B143 B128:B130 B209:B211 D141 B124:B126 B132:B134 B136:B138 B116:B119 D119 B121"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88"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86" xr:uid="{378F7F05-B931-474A-B90D-2F8DCE306D0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85" xr:uid="{BB2153FA-FB83-42EE-A33A-A35AB0B6704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84" xr:uid="{AFED2AE1-F9AA-4C6B-8FA3-8686FD8E0175}">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82:D183" xr:uid="{4E61197E-B339-4BED-92BC-F010CC148A89}">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87" xr:uid="{D7F6FC31-EEAD-4516-B077-2550CFC7D839}">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26 D130 D134 D138 D153 D157:D158 D167:D168 D178 D170:D171 D173:D174"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91"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92"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26 F130 F134 F138 F157:F158 F173:F174 F178 F167:F168 F193:F194 F170:F171 F182:F188"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93"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94"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68 B70 B72 B74 B78 B64 B66 B76 B80 B82 B84 B86 B88 B90 B112 B100 B102 B108 B110 B96 B98 B106 B104" xr:uid="{8E4A7729-626F-4674-B975-3B334A3975DE}">
      <formula1>Commodities_list</formula1>
    </dataValidation>
    <dataValidation type="whole" allowBlank="1" showInputMessage="1" showErrorMessage="1" errorTitle="Please do not edit these cells" error="Please do not edit these cells" sqref="B165:B171 B144:B149 B151:B153 B155:B158 B160:B163 B176:B178 B196:B200" xr:uid="{286182BE-B58B-4B5D-8529-F453ED5F7915}">
      <formula1>10000</formula1>
      <formula2>50000</formula2>
    </dataValidation>
    <dataValidation type="whole" allowBlank="1" showInputMessage="1" showErrorMessage="1" errorTitle="Please do not edit these cells" error="Please do not edit these cells" sqref="B201:H202 B180:B194" xr:uid="{41BDBFD2-EE60-47A7-B7DF-916D7BB2FB21}">
      <formula1>4</formula1>
      <formula2>5</formula2>
    </dataValidation>
    <dataValidation allowBlank="1" showInputMessage="1" showErrorMessage="1" promptTitle="Name of the registry" prompt="Please input the name of the Beneficial Ownership Registry" sqref="D50" xr:uid="{3ACD06CC-881D-4ACF-957D-1D1389DCCC4F}"/>
    <dataValidation allowBlank="1" showInputMessage="1" showErrorMessage="1" promptTitle="Additional relevant files" prompt="If several files relevant to the report exist, please indicate as such here. If several, please copy this into several rows." sqref="D50"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89:F192" xr:uid="{541820E9-9F26-4712-A681-25A67BF16B28}">
      <formula1>0</formula1>
    </dataValidation>
    <dataValidation allowBlank="1" showInputMessage="1" showErrorMessage="1" errorTitle="Please do not edit these cells" error="Please do not edit these cells" sqref="B172:B174" xr:uid="{07FE9B1E-D8D5-4CDF-B4C7-CACFEBEDBF5D}"/>
    <dataValidation type="whole" allowBlank="1" showInputMessage="1" showErrorMessage="1" errorTitle="Do not edit these cells" error="Please do not edit these cells" sqref="B205"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90"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89" xr:uid="{D06DCB01-0C0E-444C-9C6D-1307A8C5A77D}">
      <formula1>2</formula1>
    </dataValidation>
    <dataValidation type="whole" showInputMessage="1" showErrorMessage="1" sqref="A71:C71 A79:C79 C196:C200 A67:C67 F195:F196 A68 A70 A72 A74 F164:F165 B175:C175 D175:D176 F175:F176 B179:C179 D179:D180 F23:F25 D23:D25 F32:F33 D32:D33 F39:F40 D39:D40 F46:F47 D46:D47 F51:F52 D51:D52 F56:F57 D56:D57 D195:D196 D116 F116 B120:C120 F119:F121 F179:F180 C180:C194 B123:C123 D123:D124 F123:F124 B127:C127 D127:D128 F127:F128 B131:C131 D131:D132 F131:F132 B135:C135 D135:D136 F135:F136 B139:C139 B142:C142 B150:C150 D150:D151 F150:F151 B154:C154 D154:D155 F154:F155 B159:C159 D159:D160 F159:F160 B164:C164 D164:D165 B195:C195 H195 C116:C119 C121:C122 H127 C124:C126 C128:C130 C132:C134 C136:C138 C140:C141 C143:C149 C151:C153 C155:C158 C160:C163 C165:C174 C176:C178 D17:D18 F17:F18 D120:D121 F139:F143 H154 H150 H142 H139 H135 H131 H120 H123 I1:I16 H23 B105 D139:D140 C12:H16 D142:D143 B10:H10 B11:F11 A73:C73 B1:H1 H179 H175 H164 H159 B12:B59 H56 H51 H46 H39 H32 A175:A179 A69:C69 B65 C68 C70 C72 C74 B62:B63 B122 H59 A75:C77 B81 B83 B85 B87 B89 A1:A66 C17:C66 C76:C78 G116:G200 A76:A78 A80:A83 E116:E200 G17:G91 C80:C91 E17:E91 B91:B95 B97 B99 B101 B113:B115 B109 B111 F93 D93 A93:A95 E93:E113 B107 C93:C113 G93:G113 B103 D59:D61 F59:F61" xr:uid="{6A93E331-6DF3-4956-AEDE-9E6DEEE23BF9}">
      <formula1>999999</formula1>
      <formula2>99999999</formula2>
    </dataValidation>
    <dataValidation showInputMessage="1" showErrorMessage="1" sqref="B60:B61" xr:uid="{1CF6A46D-D63A-4340-9AE4-A95530F71A93}"/>
    <dataValidation type="textLength" allowBlank="1" showInputMessage="1" showErrorMessage="1" sqref="H17:H22 H24:H31 H40:H45 H97:H113 H52:H55 H57:H58 H196:H200 H116:H119 H121:H122 H124:H126 H128:H130 H167:H174 H136:H138 H140:H141 H143:H149 H151:H153 H155:H158 H160:H163 H176:H178 H47:H49 H33:H38 H180:H194 H60:H91 H93:H95 H165 H132:H133"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 type="textLength" allowBlank="1" showInputMessage="1" showErrorMessage="1" sqref="H166" xr:uid="{AC490ECA-E7E7-4E89-9B28-03031843BD2B}">
      <formula1>0</formula1>
      <formula2>1500</formula2>
    </dataValidation>
    <dataValidation type="textLength" allowBlank="1" showInputMessage="1" showErrorMessage="1" sqref="H134" xr:uid="{1ABCBB89-9133-46F2-91C8-2FB28BE4BA8E}">
      <formula1>0</formula1>
      <formula2>1500</formula2>
    </dataValidation>
  </dataValidations>
  <hyperlinks>
    <hyperlink ref="B17" r:id="rId1" location="r2-1" display="EITI Requirement 2.1" xr:uid="{00000000-0004-0000-0200-000006000000}"/>
    <hyperlink ref="B24" r:id="rId2" location="r2-2" display="EITI Requirement 2.2" xr:uid="{00000000-0004-0000-0200-000007000000}"/>
    <hyperlink ref="B40" r:id="rId3" location="r2-4" display="EITI Requirement 2.4" xr:uid="{00000000-0004-0000-0200-000009000000}"/>
    <hyperlink ref="B47" r:id="rId4" location="r2-5" display="EITI Requirement 2.5" xr:uid="{00000000-0004-0000-0200-00000A000000}"/>
    <hyperlink ref="B52" r:id="rId5" location="r2-6" display="EITI Requirement 2.6" xr:uid="{00000000-0004-0000-0200-00000B000000}"/>
    <hyperlink ref="B57" r:id="rId6" location="r3-1" display="EITI Requirement 3.1" xr:uid="{00000000-0004-0000-0200-00000C000000}"/>
    <hyperlink ref="B116" r:id="rId7" location="r4-1" display="EITI Requirement 4.1" xr:uid="{00000000-0004-0000-0200-00000F000000}"/>
    <hyperlink ref="B124" r:id="rId8" location="r4-3" display="EITI Requirement 4.3" xr:uid="{00000000-0004-0000-0200-000011000000}"/>
    <hyperlink ref="B128" r:id="rId9" location="r4-4" display="EITI Requirement 4.4" xr:uid="{00000000-0004-0000-0200-000012000000}"/>
    <hyperlink ref="B132" r:id="rId10" location="r4-5" display="EITI Requirement 4.5" xr:uid="{00000000-0004-0000-0200-000013000000}"/>
    <hyperlink ref="B136" r:id="rId11" location="r4-6" display="EITI Requirement 4.6" xr:uid="{00000000-0004-0000-0200-000014000000}"/>
    <hyperlink ref="B140" r:id="rId12" location="r4-8" display="EITI Requirement 4.8" xr:uid="{00000000-0004-0000-0200-000016000000}"/>
    <hyperlink ref="B143" r:id="rId13" location="r4-9" display="EITI Requirement 4.9" xr:uid="{00000000-0004-0000-0200-000017000000}"/>
    <hyperlink ref="B151" r:id="rId14" location="r5-1" display="EITI Requirement 5.1" xr:uid="{00000000-0004-0000-0200-000018000000}"/>
    <hyperlink ref="B155" r:id="rId15" location="r5-2" display="EITI Requirement 5.2" xr:uid="{00000000-0004-0000-0200-000019000000}"/>
    <hyperlink ref="B160" r:id="rId16" location="r5-3" display="EITI Requirement 5.3" xr:uid="{00000000-0004-0000-0200-00001A000000}"/>
    <hyperlink ref="B176" r:id="rId17" location="r6-2" display="EITI Requirement 6.2" xr:uid="{00000000-0004-0000-0200-00001B000000}"/>
    <hyperlink ref="B180" r:id="rId18" location="r6-3" display="EITI Requirement 6.3" xr:uid="{00000000-0004-0000-0200-00001C000000}"/>
    <hyperlink ref="B165" r:id="rId19" location="r6-1" display="EITI Requirement 6.1" xr:uid="{00000000-0004-0000-0200-000027000000}"/>
    <hyperlink ref="B33" r:id="rId20" location="r2-3" xr:uid="{37B4EDC1-B71E-4913-8AFB-F12611AEFFD5}"/>
    <hyperlink ref="B182" r:id="rId21" xr:uid="{C617A177-3D20-4FE6-A273-853EDEC861A7}"/>
    <hyperlink ref="B204:F204" r:id="rId22" display="Give us your feedback or report a conflict in the data! Write to us at  data@eiti.org" xr:uid="{3FA22EFF-FF94-4799-88A3-B6E47F7EA5DF}"/>
    <hyperlink ref="B203:F203" r:id="rId23" display="For the latest version of Summary data templates, see  https://eiti.org/summary-data-template" xr:uid="{81D1286E-131F-487C-851A-0A200B3AD468}"/>
    <hyperlink ref="B196" r:id="rId24" location="r6-4" xr:uid="{96BFE352-3017-4C6C-A4DE-1CEBE3EDBC7A}"/>
    <hyperlink ref="F49" r:id="rId25" xr:uid="{D37B6B17-27A3-4653-B59C-FDFF99A35F37}"/>
    <hyperlink ref="F50" r:id="rId26" xr:uid="{54E4B826-D6E8-4666-B415-9F6E3A503903}"/>
    <hyperlink ref="B61" r:id="rId27" xr:uid="{4C6CA3AB-484F-4E71-A1AC-CEE7961F60A7}"/>
    <hyperlink ref="B60" r:id="rId28" location="r3-2" display="EITI Requirement 3.2" xr:uid="{1BE0E0D2-E655-4F60-A341-7463AB5BB9F4}"/>
    <hyperlink ref="F35" r:id="rId29" xr:uid="{7E86E163-0286-4CFD-93DE-101163FFF797}"/>
    <hyperlink ref="F31" r:id="rId30" xr:uid="{591A5978-56AA-4D28-8DA5-C1B5D390EA44}"/>
    <hyperlink ref="H186" r:id="rId31" location="professional" xr:uid="{35891854-BB82-4AB9-8179-91823152300E}"/>
    <hyperlink ref="H192" r:id="rId32" xr:uid="{C9E999E2-3E11-42AB-9D38-62F3784B9A3A}"/>
    <hyperlink ref="H188" r:id="rId33" xr:uid="{00C4EDE8-A75A-4126-801A-1DB2CDE36A30}"/>
    <hyperlink ref="F147" r:id="rId34" xr:uid="{3CAE96A5-BDEB-4C28-B99B-CB63F8DE6B55}"/>
    <hyperlink ref="F149" r:id="rId35" xr:uid="{6F70EAA7-BAF7-46E7-A735-C1DA9952E8C9}"/>
    <hyperlink ref="B93" r:id="rId36" location="r3-3" display="EITI Requirement 3.3" xr:uid="{765D549B-AF96-43CF-88AF-7E8D9F600796}"/>
    <hyperlink ref="F95" r:id="rId37" xr:uid="{A739A34C-D593-4146-8576-738ABE39E15B}"/>
    <hyperlink ref="F94" r:id="rId38" xr:uid="{3F7F1BF7-1BA4-40EA-B0AC-FEC3ECB5389A}"/>
    <hyperlink ref="B121" r:id="rId39" location="r4-2" display="EITI Requirement 4.2" xr:uid="{6B3F6084-46EE-4E6C-A3BE-CA26C1B0B58F}"/>
    <hyperlink ref="H49" r:id="rId40" xr:uid="{98C594E7-3DB8-410A-8D0C-F5CF1D6EDB57}"/>
    <hyperlink ref="F37" r:id="rId41" xr:uid="{ECF009A0-D84B-4563-B9FD-5F27AB27E335}"/>
  </hyperlinks>
  <pageMargins left="0.25" right="0.25" top="0.75" bottom="0.75" header="0.3" footer="0.3"/>
  <pageSetup paperSize="8" fitToHeight="0" orientation="landscape" horizontalDpi="2400" verticalDpi="2400" r:id="rId42"/>
  <extLst>
    <ext xmlns:x14="http://schemas.microsoft.com/office/spreadsheetml/2009/9/main" uri="{CCE6A557-97BC-4b89-ADB6-D9C93CAAB3DF}">
      <x14:dataValidations xmlns:xm="http://schemas.microsoft.com/office/excel/2006/main" xWindow="582" yWindow="714" count="2">
        <x14:dataValidation type="list" allowBlank="1" showInputMessage="1" showErrorMessage="1" xr:uid="{00000000-0002-0000-0200-000005000000}">
          <x14:formula1>
            <xm:f>Lists!$K$3:$K$7</xm:f>
          </x14:formula1>
          <xm:sqref>D209:D211</xm:sqref>
        </x14:dataValidation>
        <x14:dataValidation type="list" operator="equal" showInputMessage="1" showErrorMessage="1" errorTitle="Invalid entry" error="Invalid entry" promptTitle="Please input unit" prompt="Please input currency according to 3-letter ISO currency code." xr:uid="{8139D7AA-C999-4EF9-9F4A-62A05D0644CC}">
          <x14:formula1>
            <xm:f>'C:\Users\irrgan_leo\Desktop\data-summary\[eiti_summary_data_template_v1.2_D-EITI.xlsx]Lists'!#REF!</xm:f>
          </x14:formula1>
          <xm:sqref>F89 F67 F69 F71 F73 F65 F79 F75:F77 F81 F83 F85 F87 F91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92"/>
  <sheetViews>
    <sheetView showGridLines="0" zoomScaleNormal="100" workbookViewId="0"/>
  </sheetViews>
  <sheetFormatPr baseColWidth="10" defaultColWidth="4" defaultRowHeight="24" customHeight="1" x14ac:dyDescent="0.25"/>
  <cols>
    <col min="1" max="1" width="4" style="26"/>
    <col min="2" max="2" width="67.7109375" style="26" customWidth="1"/>
    <col min="3" max="3" width="59.140625" style="26" customWidth="1"/>
    <col min="4" max="4" width="38.85546875" style="26" customWidth="1"/>
    <col min="5" max="5" width="23" style="26" customWidth="1"/>
    <col min="6" max="10" width="26.42578125" style="26" customWidth="1"/>
    <col min="11" max="11" width="4" style="26" customWidth="1"/>
    <col min="12" max="33" width="4" style="26"/>
    <col min="34" max="34" width="12.140625" style="26" bestFit="1" customWidth="1"/>
    <col min="35" max="16384" width="4" style="26"/>
  </cols>
  <sheetData>
    <row r="1" spans="2:12" ht="15.75" x14ac:dyDescent="0.25">
      <c r="B1" s="180"/>
      <c r="C1" s="180"/>
      <c r="D1" s="180"/>
      <c r="E1" s="180"/>
      <c r="F1" s="180"/>
      <c r="G1" s="180"/>
      <c r="H1" s="180"/>
      <c r="I1" s="180"/>
      <c r="J1" s="180"/>
      <c r="K1" s="180"/>
      <c r="L1" s="180"/>
    </row>
    <row r="2" spans="2:12" ht="15.75" x14ac:dyDescent="0.25">
      <c r="B2" s="317" t="s">
        <v>242</v>
      </c>
      <c r="C2" s="317"/>
      <c r="D2" s="317"/>
      <c r="E2" s="317"/>
      <c r="F2" s="317"/>
      <c r="G2" s="317"/>
      <c r="H2" s="317"/>
      <c r="I2" s="317"/>
      <c r="J2" s="317"/>
      <c r="K2" s="180"/>
      <c r="L2" s="180"/>
    </row>
    <row r="3" spans="2:12" x14ac:dyDescent="0.25">
      <c r="B3" s="318" t="s">
        <v>40</v>
      </c>
      <c r="C3" s="318"/>
      <c r="D3" s="318"/>
      <c r="E3" s="318"/>
      <c r="F3" s="318"/>
      <c r="G3" s="318"/>
      <c r="H3" s="318"/>
      <c r="I3" s="318"/>
      <c r="J3" s="318"/>
      <c r="K3" s="180"/>
      <c r="L3" s="180"/>
    </row>
    <row r="4" spans="2:12" ht="15.75" x14ac:dyDescent="0.25">
      <c r="B4" s="320" t="s">
        <v>243</v>
      </c>
      <c r="C4" s="320"/>
      <c r="D4" s="320"/>
      <c r="E4" s="320"/>
      <c r="F4" s="320"/>
      <c r="G4" s="320"/>
      <c r="H4" s="320"/>
      <c r="I4" s="320"/>
      <c r="J4" s="320"/>
      <c r="K4" s="180"/>
      <c r="L4" s="180"/>
    </row>
    <row r="5" spans="2:12" ht="15.75" x14ac:dyDescent="0.25">
      <c r="B5" s="320" t="s">
        <v>244</v>
      </c>
      <c r="C5" s="320"/>
      <c r="D5" s="320"/>
      <c r="E5" s="320"/>
      <c r="F5" s="320"/>
      <c r="G5" s="320"/>
      <c r="H5" s="320"/>
      <c r="I5" s="320"/>
      <c r="J5" s="320"/>
      <c r="K5" s="180"/>
      <c r="L5" s="180"/>
    </row>
    <row r="6" spans="2:12" ht="15.75" x14ac:dyDescent="0.25">
      <c r="B6" s="320" t="s">
        <v>245</v>
      </c>
      <c r="C6" s="320"/>
      <c r="D6" s="320"/>
      <c r="E6" s="320"/>
      <c r="F6" s="320"/>
      <c r="G6" s="320"/>
      <c r="H6" s="320"/>
      <c r="I6" s="320"/>
      <c r="J6" s="320"/>
      <c r="K6" s="180"/>
      <c r="L6" s="180"/>
    </row>
    <row r="7" spans="2:12" ht="15.6" customHeight="1" x14ac:dyDescent="0.25">
      <c r="B7" s="320" t="s">
        <v>246</v>
      </c>
      <c r="C7" s="320"/>
      <c r="D7" s="320"/>
      <c r="E7" s="320"/>
      <c r="F7" s="320"/>
      <c r="G7" s="320"/>
      <c r="H7" s="320"/>
      <c r="I7" s="320"/>
      <c r="J7" s="320"/>
      <c r="K7" s="180"/>
      <c r="L7" s="180"/>
    </row>
    <row r="8" spans="2:12" ht="15.75" x14ac:dyDescent="0.3">
      <c r="B8" s="324" t="s">
        <v>247</v>
      </c>
      <c r="C8" s="324"/>
      <c r="D8" s="324"/>
      <c r="E8" s="324"/>
      <c r="F8" s="324"/>
      <c r="G8" s="324"/>
      <c r="H8" s="324"/>
      <c r="I8" s="324"/>
      <c r="J8" s="324"/>
      <c r="K8" s="180"/>
      <c r="L8" s="180"/>
    </row>
    <row r="9" spans="2:12" ht="15.75" x14ac:dyDescent="0.25">
      <c r="B9" s="180"/>
      <c r="C9" s="180"/>
      <c r="D9" s="180"/>
      <c r="E9" s="180"/>
      <c r="F9" s="180"/>
      <c r="G9" s="180"/>
      <c r="H9" s="180"/>
      <c r="I9" s="180"/>
      <c r="J9" s="180"/>
      <c r="K9" s="180"/>
      <c r="L9" s="180"/>
    </row>
    <row r="10" spans="2:12" x14ac:dyDescent="0.25">
      <c r="B10" s="334" t="s">
        <v>248</v>
      </c>
      <c r="C10" s="334"/>
      <c r="D10" s="334"/>
      <c r="E10" s="334"/>
      <c r="F10" s="334"/>
      <c r="G10" s="334"/>
      <c r="H10" s="334"/>
      <c r="I10" s="334"/>
      <c r="J10" s="334"/>
      <c r="K10" s="180"/>
      <c r="L10" s="180"/>
    </row>
    <row r="11" spans="2:12" s="159" customFormat="1" ht="25.5" customHeight="1" x14ac:dyDescent="0.25">
      <c r="B11" s="335" t="s">
        <v>249</v>
      </c>
      <c r="C11" s="335"/>
      <c r="D11" s="335"/>
      <c r="E11" s="335"/>
      <c r="F11" s="335"/>
      <c r="G11" s="335"/>
      <c r="H11" s="335"/>
      <c r="I11" s="335"/>
      <c r="J11" s="335"/>
    </row>
    <row r="12" spans="2:12" s="41" customFormat="1" ht="15.75" x14ac:dyDescent="0.25">
      <c r="B12" s="336"/>
      <c r="C12" s="336"/>
      <c r="D12" s="336"/>
      <c r="E12" s="336"/>
      <c r="F12" s="336"/>
      <c r="G12" s="336"/>
      <c r="H12" s="336"/>
      <c r="I12" s="336"/>
      <c r="J12" s="336"/>
    </row>
    <row r="13" spans="2:12" s="41" customFormat="1" ht="19.5" x14ac:dyDescent="0.25">
      <c r="B13" s="337" t="s">
        <v>250</v>
      </c>
      <c r="C13" s="337"/>
      <c r="D13" s="337"/>
      <c r="E13" s="337"/>
      <c r="F13" s="337"/>
      <c r="G13" s="337"/>
      <c r="H13" s="337"/>
      <c r="I13" s="337"/>
      <c r="J13" s="337"/>
    </row>
    <row r="14" spans="2:12" s="41" customFormat="1" ht="15.75" x14ac:dyDescent="0.25">
      <c r="B14" s="143" t="s">
        <v>251</v>
      </c>
      <c r="C14" s="143" t="s">
        <v>252</v>
      </c>
      <c r="D14" s="180" t="s">
        <v>253</v>
      </c>
      <c r="E14" s="180" t="s">
        <v>254</v>
      </c>
      <c r="F14" s="144"/>
      <c r="G14" s="145"/>
    </row>
    <row r="15" spans="2:12" s="41" customFormat="1" ht="15.75" x14ac:dyDescent="0.25">
      <c r="B15" s="256" t="s">
        <v>2040</v>
      </c>
      <c r="C15" s="41" t="s">
        <v>423</v>
      </c>
      <c r="D15" s="180"/>
      <c r="E15" s="226">
        <f>SUMIF(Government_revenues_table[Government entity],Government_agencies[[#This Row],[Full name of agency]],Government_revenues_table[Revenue value])</f>
        <v>28754271.260000002</v>
      </c>
      <c r="F15" s="234"/>
      <c r="J15" s="145"/>
      <c r="K15" s="145"/>
      <c r="L15" s="145"/>
    </row>
    <row r="16" spans="2:12" s="41" customFormat="1" ht="15.75" x14ac:dyDescent="0.25">
      <c r="B16" s="41" t="s">
        <v>2080</v>
      </c>
      <c r="C16" s="41" t="s">
        <v>410</v>
      </c>
      <c r="D16" s="258"/>
      <c r="E16" s="146">
        <f>SUMIF(Government_revenues_table[Government entity],Government_agencies[[#This Row],[Full name of agency]],Government_revenues_table[Revenue value])</f>
        <v>99297607.939999998</v>
      </c>
      <c r="F16" s="259"/>
      <c r="J16" s="145"/>
      <c r="K16" s="145"/>
      <c r="L16" s="145"/>
    </row>
    <row r="17" spans="2:12" s="41" customFormat="1" ht="15.75" x14ac:dyDescent="0.25">
      <c r="B17" s="41" t="s">
        <v>2030</v>
      </c>
      <c r="C17" s="41" t="s">
        <v>423</v>
      </c>
      <c r="D17" s="256"/>
      <c r="E17" s="146">
        <f>SUMIF(Government_revenues_table[Government entity],Government_agencies[[#This Row],[Full name of agency]],Government_revenues_table[Revenue value])</f>
        <v>45354798.170000002</v>
      </c>
      <c r="F17" s="257"/>
      <c r="J17" s="145"/>
      <c r="K17" s="145"/>
      <c r="L17" s="145"/>
    </row>
    <row r="18" spans="2:12" s="41" customFormat="1" ht="15.75" x14ac:dyDescent="0.25">
      <c r="B18" s="41" t="s">
        <v>2039</v>
      </c>
      <c r="C18" s="180" t="s">
        <v>423</v>
      </c>
      <c r="D18" s="180"/>
      <c r="E18" s="226">
        <f>SUMIF(Government_revenues_table[Government entity],Government_agencies[[#This Row],[Full name of agency]],Government_revenues_table[Revenue value])</f>
        <v>23230056.760000002</v>
      </c>
      <c r="F18" s="203"/>
    </row>
    <row r="19" spans="2:12" s="41" customFormat="1" ht="15.75" x14ac:dyDescent="0.25">
      <c r="B19" s="203"/>
      <c r="C19" s="180"/>
      <c r="D19" s="146"/>
      <c r="E19" s="203"/>
    </row>
    <row r="20" spans="2:12" s="41" customFormat="1" ht="19.5" x14ac:dyDescent="0.25">
      <c r="B20" s="337" t="s">
        <v>259</v>
      </c>
      <c r="C20" s="337"/>
      <c r="D20" s="337"/>
      <c r="E20" s="337"/>
      <c r="F20" s="337"/>
      <c r="G20" s="337"/>
      <c r="H20" s="337"/>
      <c r="I20" s="337"/>
      <c r="J20" s="337"/>
    </row>
    <row r="21" spans="2:12" s="41" customFormat="1" ht="15.75" x14ac:dyDescent="0.25">
      <c r="B21" s="338" t="s">
        <v>260</v>
      </c>
      <c r="C21" s="339"/>
      <c r="D21" s="340"/>
      <c r="E21" s="144"/>
    </row>
    <row r="22" spans="2:12" s="41" customFormat="1" ht="15.75" x14ac:dyDescent="0.25">
      <c r="B22" s="149" t="s">
        <v>2014</v>
      </c>
      <c r="C22" s="150" t="s">
        <v>2013</v>
      </c>
      <c r="D22" s="272" t="s">
        <v>2012</v>
      </c>
      <c r="E22" s="203"/>
    </row>
    <row r="23" spans="2:12" s="41" customFormat="1" ht="15.75" x14ac:dyDescent="0.25">
      <c r="B23" s="203"/>
    </row>
    <row r="24" spans="2:12" s="41" customFormat="1" ht="15.75" x14ac:dyDescent="0.25">
      <c r="B24" s="143" t="s">
        <v>261</v>
      </c>
      <c r="C24" s="180" t="s">
        <v>262</v>
      </c>
      <c r="D24" s="180" t="s">
        <v>263</v>
      </c>
      <c r="E24" s="180" t="s">
        <v>264</v>
      </c>
      <c r="F24" s="180" t="s">
        <v>265</v>
      </c>
      <c r="G24" s="180" t="s">
        <v>266</v>
      </c>
      <c r="H24" s="180" t="s">
        <v>267</v>
      </c>
    </row>
    <row r="25" spans="2:12" s="41" customFormat="1" ht="15.75" x14ac:dyDescent="0.25">
      <c r="B25" s="41" t="s">
        <v>270</v>
      </c>
      <c r="C25" s="180" t="s">
        <v>271</v>
      </c>
      <c r="D25" s="180" t="s">
        <v>268</v>
      </c>
      <c r="E25" s="41" t="s">
        <v>1997</v>
      </c>
      <c r="F25" s="273" t="s">
        <v>2015</v>
      </c>
      <c r="G25" s="273" t="s">
        <v>2029</v>
      </c>
      <c r="H25" s="146">
        <v>28135319.740000002</v>
      </c>
    </row>
    <row r="26" spans="2:12" s="41" customFormat="1" ht="15.75" x14ac:dyDescent="0.25">
      <c r="B26" s="41" t="s">
        <v>272</v>
      </c>
      <c r="C26" s="180" t="s">
        <v>1963</v>
      </c>
      <c r="D26" s="41" t="s">
        <v>269</v>
      </c>
      <c r="E26" s="41" t="s">
        <v>1999</v>
      </c>
      <c r="F26" s="273" t="s">
        <v>2016</v>
      </c>
      <c r="G26" s="273" t="s">
        <v>2029</v>
      </c>
      <c r="H26" s="146">
        <v>5259389.21</v>
      </c>
    </row>
    <row r="27" spans="2:12" s="41" customFormat="1" ht="15.75" x14ac:dyDescent="0.25">
      <c r="B27" s="41" t="s">
        <v>273</v>
      </c>
      <c r="C27" s="180" t="s">
        <v>274</v>
      </c>
      <c r="D27" s="41" t="s">
        <v>268</v>
      </c>
      <c r="E27" s="41" t="s">
        <v>1998</v>
      </c>
      <c r="F27" s="273" t="s">
        <v>2017</v>
      </c>
      <c r="G27" s="273" t="s">
        <v>2029</v>
      </c>
      <c r="H27" s="146">
        <v>38037187</v>
      </c>
    </row>
    <row r="28" spans="2:12" s="41" customFormat="1" ht="15.75" x14ac:dyDescent="0.25">
      <c r="B28" s="41" t="s">
        <v>275</v>
      </c>
      <c r="C28" s="180" t="s">
        <v>276</v>
      </c>
      <c r="D28" s="41" t="s">
        <v>269</v>
      </c>
      <c r="E28" s="41" t="s">
        <v>1999</v>
      </c>
      <c r="F28" s="274" t="s">
        <v>2018</v>
      </c>
      <c r="G28" s="273" t="s">
        <v>2029</v>
      </c>
      <c r="H28" s="146">
        <v>797376</v>
      </c>
    </row>
    <row r="29" spans="2:12" s="41" customFormat="1" ht="15.75" x14ac:dyDescent="0.25">
      <c r="B29" s="41" t="s">
        <v>2109</v>
      </c>
      <c r="C29" s="306" t="s">
        <v>2110</v>
      </c>
      <c r="D29" s="41" t="s">
        <v>269</v>
      </c>
      <c r="E29" s="41" t="s">
        <v>1999</v>
      </c>
      <c r="F29" s="275" t="s">
        <v>2111</v>
      </c>
      <c r="G29" s="273" t="s">
        <v>2029</v>
      </c>
      <c r="H29" s="146">
        <v>1203794.5</v>
      </c>
    </row>
    <row r="30" spans="2:12" s="41" customFormat="1" ht="15.75" x14ac:dyDescent="0.25">
      <c r="B30" s="41" t="s">
        <v>2004</v>
      </c>
      <c r="C30" s="263" t="s">
        <v>2005</v>
      </c>
      <c r="D30" s="41" t="s">
        <v>255</v>
      </c>
      <c r="E30" s="41" t="s">
        <v>1999</v>
      </c>
      <c r="F30" s="273" t="s">
        <v>2019</v>
      </c>
      <c r="G30" s="273" t="s">
        <v>2029</v>
      </c>
      <c r="H30" s="146">
        <v>1986260.91</v>
      </c>
    </row>
    <row r="31" spans="2:12" s="41" customFormat="1" ht="15.75" x14ac:dyDescent="0.25">
      <c r="B31" s="276" t="s">
        <v>2031</v>
      </c>
      <c r="C31" s="267" t="s">
        <v>2034</v>
      </c>
      <c r="D31" s="41" t="s">
        <v>269</v>
      </c>
      <c r="E31" s="277" t="s">
        <v>283</v>
      </c>
      <c r="F31" s="273" t="s">
        <v>2037</v>
      </c>
      <c r="G31" s="273" t="s">
        <v>2038</v>
      </c>
      <c r="H31" s="146">
        <v>8163400.9000000004</v>
      </c>
    </row>
    <row r="32" spans="2:12" s="41" customFormat="1" ht="15.75" x14ac:dyDescent="0.25">
      <c r="B32" s="41" t="s">
        <v>2006</v>
      </c>
      <c r="C32" s="263" t="s">
        <v>277</v>
      </c>
      <c r="D32" s="41" t="s">
        <v>255</v>
      </c>
      <c r="E32" s="41" t="s">
        <v>1996</v>
      </c>
      <c r="F32" s="275" t="s">
        <v>2036</v>
      </c>
      <c r="G32" s="273" t="s">
        <v>2029</v>
      </c>
      <c r="H32" s="146">
        <v>1072908.8999999999</v>
      </c>
    </row>
    <row r="33" spans="2:10" s="41" customFormat="1" ht="16.5" customHeight="1" x14ac:dyDescent="0.25">
      <c r="B33" s="41" t="s">
        <v>1964</v>
      </c>
      <c r="C33" s="235" t="s">
        <v>1965</v>
      </c>
      <c r="D33" s="41" t="s">
        <v>269</v>
      </c>
      <c r="E33" s="41" t="s">
        <v>283</v>
      </c>
      <c r="F33" s="273" t="s">
        <v>2020</v>
      </c>
      <c r="G33" s="273" t="s">
        <v>2029</v>
      </c>
      <c r="H33" s="146">
        <v>4903058.96</v>
      </c>
    </row>
    <row r="34" spans="2:10" s="41" customFormat="1" ht="31.5" x14ac:dyDescent="0.25">
      <c r="B34" s="196" t="s">
        <v>1990</v>
      </c>
      <c r="C34" s="180" t="s">
        <v>1959</v>
      </c>
      <c r="D34" s="41" t="s">
        <v>268</v>
      </c>
      <c r="E34" s="41" t="s">
        <v>1997</v>
      </c>
      <c r="F34" s="273" t="s">
        <v>2021</v>
      </c>
      <c r="G34" s="273" t="s">
        <v>2029</v>
      </c>
      <c r="H34" s="146">
        <v>6856478.46</v>
      </c>
    </row>
    <row r="35" spans="2:10" s="41" customFormat="1" ht="15.75" x14ac:dyDescent="0.25">
      <c r="B35" s="41" t="s">
        <v>278</v>
      </c>
      <c r="C35" s="180" t="s">
        <v>1960</v>
      </c>
      <c r="D35" s="41" t="s">
        <v>269</v>
      </c>
      <c r="E35" s="41" t="s">
        <v>1999</v>
      </c>
      <c r="F35" s="273" t="s">
        <v>2022</v>
      </c>
      <c r="G35" s="273" t="s">
        <v>2029</v>
      </c>
      <c r="H35" s="146">
        <v>8987000</v>
      </c>
    </row>
    <row r="36" spans="2:10" s="41" customFormat="1" ht="15.75" x14ac:dyDescent="0.25">
      <c r="B36" s="41" t="s">
        <v>279</v>
      </c>
      <c r="C36" s="180" t="s">
        <v>280</v>
      </c>
      <c r="D36" s="41" t="s">
        <v>269</v>
      </c>
      <c r="E36" s="41" t="s">
        <v>283</v>
      </c>
      <c r="F36" s="273" t="s">
        <v>2023</v>
      </c>
      <c r="G36" s="275" t="s">
        <v>2029</v>
      </c>
      <c r="H36" s="146">
        <v>20640429</v>
      </c>
    </row>
    <row r="37" spans="2:10" s="41" customFormat="1" ht="15.75" x14ac:dyDescent="0.25">
      <c r="B37" s="41" t="s">
        <v>281</v>
      </c>
      <c r="C37" s="180" t="s">
        <v>282</v>
      </c>
      <c r="D37" s="41" t="s">
        <v>269</v>
      </c>
      <c r="E37" s="41" t="s">
        <v>1999</v>
      </c>
      <c r="F37" s="273" t="s">
        <v>2023</v>
      </c>
      <c r="G37" s="273" t="s">
        <v>2028</v>
      </c>
      <c r="H37" s="146">
        <v>109458</v>
      </c>
    </row>
    <row r="38" spans="2:10" s="41" customFormat="1" ht="15.75" x14ac:dyDescent="0.25">
      <c r="B38" s="278" t="s">
        <v>2032</v>
      </c>
      <c r="C38" s="267" t="s">
        <v>2033</v>
      </c>
      <c r="D38" s="41" t="s">
        <v>269</v>
      </c>
      <c r="E38" s="277" t="s">
        <v>1999</v>
      </c>
      <c r="F38" s="275" t="s">
        <v>2035</v>
      </c>
      <c r="G38" s="273" t="s">
        <v>2038</v>
      </c>
      <c r="H38" s="146">
        <v>1171557</v>
      </c>
    </row>
    <row r="39" spans="2:10" s="41" customFormat="1" ht="15.75" x14ac:dyDescent="0.25">
      <c r="B39" s="41" t="s">
        <v>284</v>
      </c>
      <c r="C39" s="180" t="s">
        <v>1961</v>
      </c>
      <c r="D39" s="41" t="s">
        <v>255</v>
      </c>
      <c r="E39" s="41" t="s">
        <v>1996</v>
      </c>
      <c r="F39" s="273" t="s">
        <v>2024</v>
      </c>
      <c r="G39" s="273" t="s">
        <v>2029</v>
      </c>
      <c r="H39" s="146">
        <v>6222832.3600000003</v>
      </c>
    </row>
    <row r="40" spans="2:10" s="41" customFormat="1" ht="15.75" x14ac:dyDescent="0.25">
      <c r="B40" s="41" t="s">
        <v>285</v>
      </c>
      <c r="C40" s="180" t="s">
        <v>286</v>
      </c>
      <c r="D40" s="41" t="s">
        <v>268</v>
      </c>
      <c r="E40" s="41" t="s">
        <v>1998</v>
      </c>
      <c r="F40" s="273" t="s">
        <v>2025</v>
      </c>
      <c r="G40" s="273" t="s">
        <v>2029</v>
      </c>
      <c r="H40" s="146">
        <v>1461161</v>
      </c>
    </row>
    <row r="41" spans="2:10" s="41" customFormat="1" ht="15.75" x14ac:dyDescent="0.25">
      <c r="B41" s="41" t="s">
        <v>287</v>
      </c>
      <c r="C41" s="180" t="s">
        <v>1962</v>
      </c>
      <c r="D41" s="41" t="s">
        <v>255</v>
      </c>
      <c r="E41" s="41" t="s">
        <v>1996</v>
      </c>
      <c r="F41" s="273" t="s">
        <v>2026</v>
      </c>
      <c r="G41" s="273" t="s">
        <v>2029</v>
      </c>
      <c r="H41" s="146">
        <v>174439.58</v>
      </c>
    </row>
    <row r="42" spans="2:10" s="41" customFormat="1" ht="15.75" x14ac:dyDescent="0.25">
      <c r="B42" s="196" t="s">
        <v>2070</v>
      </c>
      <c r="C42" s="180" t="s">
        <v>2071</v>
      </c>
      <c r="D42" s="41" t="s">
        <v>268</v>
      </c>
      <c r="E42" s="41" t="s">
        <v>1997</v>
      </c>
      <c r="F42" s="273" t="s">
        <v>2027</v>
      </c>
      <c r="G42" s="273" t="s">
        <v>2029</v>
      </c>
      <c r="H42" s="146">
        <v>61454682.609999999</v>
      </c>
    </row>
    <row r="43" spans="2:10" s="41" customFormat="1" ht="15.75" x14ac:dyDescent="0.25">
      <c r="C43" s="180"/>
      <c r="F43" s="147"/>
      <c r="G43" s="147"/>
      <c r="H43" s="148"/>
    </row>
    <row r="44" spans="2:10" s="41" customFormat="1" ht="19.5" x14ac:dyDescent="0.25">
      <c r="B44" s="266" t="s">
        <v>289</v>
      </c>
      <c r="C44" s="266"/>
      <c r="D44" s="266"/>
      <c r="E44" s="266"/>
      <c r="F44" s="266"/>
      <c r="G44" s="266"/>
      <c r="H44" s="266"/>
      <c r="I44" s="266"/>
      <c r="J44" s="266"/>
    </row>
    <row r="45" spans="2:10" s="41" customFormat="1" ht="15.75" x14ac:dyDescent="0.3">
      <c r="B45" s="143" t="s">
        <v>290</v>
      </c>
      <c r="C45" s="227" t="s">
        <v>291</v>
      </c>
      <c r="D45" s="227" t="s">
        <v>292</v>
      </c>
      <c r="E45" s="227" t="s">
        <v>293</v>
      </c>
      <c r="F45" s="180" t="s">
        <v>294</v>
      </c>
      <c r="G45" s="180" t="s">
        <v>295</v>
      </c>
      <c r="H45" s="180" t="s">
        <v>296</v>
      </c>
      <c r="I45" s="180" t="s">
        <v>297</v>
      </c>
      <c r="J45" s="180" t="s">
        <v>298</v>
      </c>
    </row>
    <row r="46" spans="2:10" ht="15.75" x14ac:dyDescent="0.3">
      <c r="B46" s="41" t="s">
        <v>2043</v>
      </c>
      <c r="C46" s="227"/>
      <c r="D46" s="41" t="s">
        <v>270</v>
      </c>
      <c r="E46" s="41" t="s">
        <v>1997</v>
      </c>
      <c r="F46" s="227" t="s">
        <v>301</v>
      </c>
      <c r="G46" s="180"/>
      <c r="H46" s="41"/>
      <c r="I46" s="180"/>
      <c r="J46" s="41"/>
    </row>
    <row r="47" spans="2:10" s="41" customFormat="1" ht="15.75" x14ac:dyDescent="0.3">
      <c r="B47" s="41" t="s">
        <v>2044</v>
      </c>
      <c r="C47" s="227"/>
      <c r="D47" s="41" t="s">
        <v>270</v>
      </c>
      <c r="E47" s="41" t="s">
        <v>1997</v>
      </c>
      <c r="F47" s="227" t="s">
        <v>301</v>
      </c>
      <c r="G47" s="279"/>
    </row>
    <row r="48" spans="2:10" ht="15.75" x14ac:dyDescent="0.3">
      <c r="B48" s="41" t="s">
        <v>2043</v>
      </c>
      <c r="C48" s="227"/>
      <c r="D48" s="41" t="s">
        <v>273</v>
      </c>
      <c r="E48" s="41" t="s">
        <v>1997</v>
      </c>
      <c r="F48" s="227" t="s">
        <v>301</v>
      </c>
      <c r="G48" s="279"/>
      <c r="H48" s="41"/>
      <c r="I48" s="41"/>
      <c r="J48" s="41"/>
    </row>
    <row r="49" spans="2:10" s="41" customFormat="1" ht="15.75" x14ac:dyDescent="0.3">
      <c r="B49" s="41" t="s">
        <v>2089</v>
      </c>
      <c r="C49" s="227"/>
      <c r="D49" s="41" t="s">
        <v>273</v>
      </c>
      <c r="E49" s="41" t="s">
        <v>1997</v>
      </c>
      <c r="F49" s="227" t="s">
        <v>301</v>
      </c>
      <c r="G49" s="279"/>
    </row>
    <row r="50" spans="2:10" s="41" customFormat="1" ht="15.75" x14ac:dyDescent="0.3">
      <c r="B50" s="41" t="s">
        <v>2088</v>
      </c>
      <c r="C50" s="227"/>
      <c r="D50" s="41" t="s">
        <v>275</v>
      </c>
      <c r="E50" s="41" t="s">
        <v>1996</v>
      </c>
      <c r="F50" s="227" t="s">
        <v>301</v>
      </c>
      <c r="G50" s="279"/>
    </row>
    <row r="51" spans="2:10" ht="15.75" x14ac:dyDescent="0.3">
      <c r="B51" s="41" t="s">
        <v>2072</v>
      </c>
      <c r="C51" s="227"/>
      <c r="D51" s="41" t="s">
        <v>2006</v>
      </c>
      <c r="E51" s="41" t="s">
        <v>1996</v>
      </c>
      <c r="F51" s="227" t="s">
        <v>301</v>
      </c>
      <c r="G51" s="279"/>
      <c r="H51" s="41"/>
      <c r="I51" s="41"/>
      <c r="J51" s="41"/>
    </row>
    <row r="52" spans="2:10" ht="15.75" x14ac:dyDescent="0.3">
      <c r="B52" s="41" t="s">
        <v>2045</v>
      </c>
      <c r="C52" s="227"/>
      <c r="D52" s="41" t="s">
        <v>2006</v>
      </c>
      <c r="E52" s="41" t="s">
        <v>1996</v>
      </c>
      <c r="F52" s="227" t="s">
        <v>301</v>
      </c>
      <c r="G52" s="279"/>
      <c r="H52" s="41"/>
      <c r="I52" s="41"/>
      <c r="J52" s="41"/>
    </row>
    <row r="53" spans="2:10" ht="16.5" customHeight="1" x14ac:dyDescent="0.3">
      <c r="B53" s="41" t="s">
        <v>2043</v>
      </c>
      <c r="C53" s="227"/>
      <c r="D53" s="41" t="s">
        <v>2046</v>
      </c>
      <c r="E53" s="41" t="s">
        <v>1997</v>
      </c>
      <c r="F53" s="227" t="s">
        <v>301</v>
      </c>
      <c r="G53" s="279"/>
      <c r="H53" s="41"/>
      <c r="I53" s="41"/>
      <c r="J53" s="41"/>
    </row>
    <row r="54" spans="2:10" ht="15.75" x14ac:dyDescent="0.3">
      <c r="B54" s="41" t="s">
        <v>2047</v>
      </c>
      <c r="C54" s="227"/>
      <c r="D54" s="41" t="s">
        <v>2046</v>
      </c>
      <c r="E54" s="41" t="s">
        <v>1997</v>
      </c>
      <c r="F54" s="227" t="s">
        <v>301</v>
      </c>
      <c r="G54" s="279"/>
      <c r="H54" s="41"/>
      <c r="I54" s="41"/>
      <c r="J54" s="41"/>
    </row>
    <row r="55" spans="2:10" ht="15.75" x14ac:dyDescent="0.3">
      <c r="B55" s="41" t="s">
        <v>2049</v>
      </c>
      <c r="C55" s="227"/>
      <c r="D55" s="41" t="s">
        <v>2046</v>
      </c>
      <c r="E55" s="41" t="s">
        <v>1997</v>
      </c>
      <c r="F55" s="227" t="s">
        <v>301</v>
      </c>
      <c r="G55" s="279"/>
      <c r="H55" s="41"/>
      <c r="I55" s="41"/>
      <c r="J55" s="41"/>
    </row>
    <row r="56" spans="2:10" ht="15.75" x14ac:dyDescent="0.3">
      <c r="B56" s="41" t="s">
        <v>2043</v>
      </c>
      <c r="C56" s="227"/>
      <c r="D56" s="41" t="s">
        <v>2050</v>
      </c>
      <c r="E56" s="41" t="s">
        <v>1997</v>
      </c>
      <c r="F56" s="227" t="s">
        <v>301</v>
      </c>
      <c r="G56" s="279"/>
      <c r="H56" s="41"/>
      <c r="I56" s="41"/>
      <c r="J56" s="41"/>
    </row>
    <row r="57" spans="2:10" ht="15.75" x14ac:dyDescent="0.3">
      <c r="B57" s="41" t="s">
        <v>2051</v>
      </c>
      <c r="C57" s="227"/>
      <c r="D57" s="41" t="s">
        <v>287</v>
      </c>
      <c r="E57" s="41" t="s">
        <v>1996</v>
      </c>
      <c r="F57" s="227" t="s">
        <v>301</v>
      </c>
      <c r="G57" s="279"/>
      <c r="H57" s="41"/>
      <c r="I57" s="41"/>
      <c r="J57" s="41"/>
    </row>
    <row r="58" spans="2:10" ht="15.75" x14ac:dyDescent="0.3">
      <c r="B58" s="41" t="s">
        <v>2043</v>
      </c>
      <c r="C58" s="227"/>
      <c r="D58" s="196" t="s">
        <v>2073</v>
      </c>
      <c r="E58" s="41" t="s">
        <v>1997</v>
      </c>
      <c r="F58" s="227" t="s">
        <v>301</v>
      </c>
      <c r="G58" s="279"/>
      <c r="H58" s="41"/>
      <c r="I58" s="41"/>
      <c r="J58" s="41"/>
    </row>
    <row r="59" spans="2:10" ht="15.75" x14ac:dyDescent="0.3">
      <c r="B59" s="41" t="s">
        <v>2048</v>
      </c>
      <c r="C59" s="227"/>
      <c r="D59" s="196" t="s">
        <v>2073</v>
      </c>
      <c r="E59" s="41" t="s">
        <v>1997</v>
      </c>
      <c r="F59" s="227" t="s">
        <v>301</v>
      </c>
      <c r="G59" s="279"/>
      <c r="H59" s="41"/>
      <c r="I59" s="41"/>
      <c r="J59" s="41"/>
    </row>
    <row r="60" spans="2:10" s="41" customFormat="1" ht="15.75" x14ac:dyDescent="0.3">
      <c r="B60" s="41" t="s">
        <v>2044</v>
      </c>
      <c r="C60" s="227"/>
      <c r="D60" s="196" t="s">
        <v>2073</v>
      </c>
      <c r="E60" s="41" t="s">
        <v>1997</v>
      </c>
      <c r="F60" s="227" t="s">
        <v>301</v>
      </c>
      <c r="G60" s="279"/>
    </row>
    <row r="61" spans="2:10" ht="16.5" thickBot="1" x14ac:dyDescent="0.3">
      <c r="B61" s="98"/>
      <c r="C61" s="75"/>
      <c r="D61" s="76"/>
      <c r="E61" s="75"/>
      <c r="F61" s="85"/>
      <c r="G61" s="85"/>
      <c r="H61" s="85"/>
      <c r="I61" s="85"/>
      <c r="J61" s="85"/>
    </row>
    <row r="62" spans="2:10" ht="15.75" x14ac:dyDescent="0.25">
      <c r="B62" s="206"/>
      <c r="C62" s="206"/>
      <c r="D62" s="206"/>
      <c r="E62" s="206"/>
      <c r="F62" s="210"/>
      <c r="G62" s="210"/>
      <c r="H62" s="210"/>
      <c r="I62" s="210"/>
      <c r="J62" s="210"/>
    </row>
    <row r="63" spans="2:10" ht="16.5" thickBot="1" x14ac:dyDescent="0.3">
      <c r="B63" s="328" t="s">
        <v>33</v>
      </c>
      <c r="C63" s="329"/>
      <c r="D63" s="329"/>
      <c r="E63" s="329"/>
      <c r="F63" s="329"/>
      <c r="G63" s="329"/>
      <c r="H63" s="329"/>
      <c r="I63" s="329"/>
      <c r="J63" s="329"/>
    </row>
    <row r="64" spans="2:10" ht="15.75" x14ac:dyDescent="0.25">
      <c r="B64" s="330" t="s">
        <v>34</v>
      </c>
      <c r="C64" s="331"/>
      <c r="D64" s="331"/>
      <c r="E64" s="331"/>
      <c r="F64" s="331"/>
      <c r="G64" s="331"/>
      <c r="H64" s="331"/>
      <c r="I64" s="331"/>
      <c r="J64" s="331"/>
    </row>
    <row r="65" spans="2:10" ht="16.5" thickBot="1" x14ac:dyDescent="0.3">
      <c r="B65" s="206"/>
      <c r="C65" s="206"/>
      <c r="D65" s="206"/>
      <c r="E65" s="206"/>
      <c r="F65" s="210"/>
      <c r="G65" s="210"/>
      <c r="H65" s="210"/>
      <c r="I65" s="210"/>
      <c r="J65" s="210"/>
    </row>
    <row r="66" spans="2:10" ht="15.75" x14ac:dyDescent="0.25">
      <c r="B66" s="323" t="s">
        <v>35</v>
      </c>
      <c r="C66" s="323"/>
      <c r="D66" s="323"/>
      <c r="E66" s="323"/>
      <c r="F66" s="323"/>
      <c r="G66" s="323"/>
      <c r="H66" s="323"/>
      <c r="I66" s="323"/>
      <c r="J66" s="323"/>
    </row>
    <row r="67" spans="2:10" ht="15" customHeight="1" x14ac:dyDescent="0.25">
      <c r="B67" s="307" t="s">
        <v>36</v>
      </c>
      <c r="C67" s="307"/>
      <c r="D67" s="307"/>
      <c r="E67" s="307"/>
      <c r="F67" s="307"/>
      <c r="G67" s="307"/>
      <c r="H67" s="307"/>
      <c r="I67" s="307"/>
      <c r="J67" s="307"/>
    </row>
    <row r="68" spans="2:10" ht="15" customHeight="1" x14ac:dyDescent="0.25">
      <c r="B68" s="316" t="s">
        <v>38</v>
      </c>
      <c r="C68" s="316"/>
      <c r="D68" s="316"/>
      <c r="E68" s="316"/>
      <c r="F68" s="316"/>
      <c r="G68" s="316"/>
      <c r="H68" s="316"/>
      <c r="I68" s="316"/>
      <c r="J68" s="316"/>
    </row>
    <row r="69" spans="2:10" ht="15.75" x14ac:dyDescent="0.25">
      <c r="B69" s="333"/>
      <c r="C69" s="333"/>
      <c r="D69" s="333"/>
      <c r="E69" s="333"/>
      <c r="F69" s="333"/>
      <c r="G69" s="333"/>
      <c r="H69" s="333"/>
      <c r="I69" s="333"/>
      <c r="J69" s="333"/>
    </row>
    <row r="70" spans="2:10" ht="15.75" x14ac:dyDescent="0.25">
      <c r="B70" s="180"/>
      <c r="C70" s="180"/>
      <c r="D70" s="180"/>
      <c r="E70" s="180"/>
      <c r="F70" s="180"/>
      <c r="G70" s="180"/>
      <c r="H70" s="180"/>
      <c r="I70" s="180"/>
      <c r="J70" s="180"/>
    </row>
    <row r="71" spans="2:10" ht="18.75" customHeight="1" x14ac:dyDescent="0.25">
      <c r="B71" s="180"/>
      <c r="C71" s="180"/>
      <c r="D71" s="180"/>
      <c r="E71" s="180"/>
      <c r="F71" s="180"/>
      <c r="G71" s="180"/>
      <c r="H71" s="180"/>
      <c r="I71" s="180"/>
      <c r="J71" s="180"/>
    </row>
    <row r="72" spans="2:10" ht="15.75" x14ac:dyDescent="0.25">
      <c r="B72" s="180"/>
      <c r="C72" s="180"/>
      <c r="D72" s="180"/>
      <c r="E72" s="180"/>
      <c r="F72" s="180"/>
      <c r="G72" s="180"/>
      <c r="H72" s="180"/>
      <c r="I72" s="180"/>
      <c r="J72" s="180"/>
    </row>
    <row r="73" spans="2:10" ht="15.75" x14ac:dyDescent="0.25">
      <c r="B73" s="180"/>
      <c r="C73" s="180"/>
      <c r="D73" s="180"/>
      <c r="E73" s="180"/>
    </row>
    <row r="74" spans="2:10" ht="15.75" x14ac:dyDescent="0.25">
      <c r="B74" s="180"/>
      <c r="C74" s="180"/>
      <c r="D74" s="180"/>
      <c r="E74" s="180"/>
      <c r="F74" s="41"/>
      <c r="G74" s="41"/>
      <c r="H74" s="41"/>
      <c r="I74" s="41"/>
      <c r="J74" s="41"/>
    </row>
    <row r="75" spans="2:10" ht="15.75" x14ac:dyDescent="0.25">
      <c r="B75" s="180"/>
      <c r="C75" s="180"/>
      <c r="D75" s="180"/>
      <c r="E75" s="180"/>
    </row>
    <row r="76" spans="2:10" ht="15.75" x14ac:dyDescent="0.25">
      <c r="B76" s="180"/>
      <c r="C76" s="180"/>
      <c r="D76" s="180"/>
      <c r="E76" s="180"/>
    </row>
    <row r="77" spans="2:10" ht="15.75" x14ac:dyDescent="0.25">
      <c r="B77" s="180"/>
      <c r="C77" s="180"/>
      <c r="D77" s="180"/>
      <c r="E77" s="180"/>
    </row>
    <row r="78" spans="2:10" ht="15.75" x14ac:dyDescent="0.25">
      <c r="B78" s="180"/>
      <c r="C78" s="180"/>
      <c r="D78" s="180"/>
      <c r="E78" s="180"/>
    </row>
    <row r="79" spans="2:10" ht="15.75" x14ac:dyDescent="0.25">
      <c r="B79" s="180"/>
      <c r="C79" s="180"/>
      <c r="D79" s="180"/>
      <c r="E79" s="180"/>
    </row>
    <row r="80" spans="2:10" ht="15.75" x14ac:dyDescent="0.25">
      <c r="B80" s="180"/>
      <c r="C80" s="180"/>
      <c r="D80" s="180"/>
      <c r="E80" s="180"/>
    </row>
    <row r="81" spans="2:5" ht="15.75" x14ac:dyDescent="0.25">
      <c r="B81" s="180"/>
      <c r="C81" s="180"/>
      <c r="D81" s="180"/>
      <c r="E81" s="180"/>
    </row>
    <row r="82" spans="2:5" ht="15.75" x14ac:dyDescent="0.25">
      <c r="B82" s="180"/>
      <c r="C82" s="180"/>
      <c r="D82" s="180"/>
      <c r="E82" s="180"/>
    </row>
    <row r="83" spans="2:5" ht="15.75" x14ac:dyDescent="0.25">
      <c r="B83" s="180"/>
      <c r="C83" s="180"/>
      <c r="D83" s="180"/>
      <c r="E83" s="180"/>
    </row>
    <row r="84" spans="2:5" ht="15.75" x14ac:dyDescent="0.25">
      <c r="B84" s="180"/>
      <c r="C84" s="180"/>
      <c r="D84" s="180"/>
      <c r="E84" s="180"/>
    </row>
    <row r="85" spans="2:5" ht="15.75" x14ac:dyDescent="0.25">
      <c r="B85" s="180"/>
      <c r="C85" s="180"/>
      <c r="D85" s="180"/>
      <c r="E85" s="180"/>
    </row>
    <row r="86" spans="2:5" ht="15.75" x14ac:dyDescent="0.25">
      <c r="B86" s="180"/>
      <c r="C86" s="180"/>
      <c r="D86" s="180"/>
      <c r="E86" s="180"/>
    </row>
    <row r="87" spans="2:5" ht="15.75" x14ac:dyDescent="0.25">
      <c r="B87" s="180"/>
      <c r="C87" s="180"/>
      <c r="D87" s="180"/>
      <c r="E87" s="180"/>
    </row>
    <row r="88" spans="2:5" ht="15.75" x14ac:dyDescent="0.25">
      <c r="B88" s="180"/>
      <c r="C88" s="180"/>
      <c r="D88" s="180"/>
      <c r="E88" s="180"/>
    </row>
    <row r="89" spans="2:5" ht="15.75" x14ac:dyDescent="0.25"/>
    <row r="90" spans="2:5" ht="15.75" x14ac:dyDescent="0.25"/>
    <row r="91" spans="2:5" ht="15.75" x14ac:dyDescent="0.25"/>
    <row r="92" spans="2:5" ht="15.75" x14ac:dyDescent="0.25"/>
  </sheetData>
  <mergeCells count="19">
    <mergeCell ref="B2:J2"/>
    <mergeCell ref="B3:J3"/>
    <mergeCell ref="B4:J4"/>
    <mergeCell ref="B5:J5"/>
    <mergeCell ref="B6:J6"/>
    <mergeCell ref="B68:J68"/>
    <mergeCell ref="B69:J69"/>
    <mergeCell ref="B7:J7"/>
    <mergeCell ref="B8:J8"/>
    <mergeCell ref="B10:J10"/>
    <mergeCell ref="B11:J11"/>
    <mergeCell ref="B12:J12"/>
    <mergeCell ref="B63:J63"/>
    <mergeCell ref="B64:J64"/>
    <mergeCell ref="B13:J13"/>
    <mergeCell ref="B20:J20"/>
    <mergeCell ref="B21:D21"/>
    <mergeCell ref="B66:J66"/>
    <mergeCell ref="B67:J67"/>
  </mergeCells>
  <dataValidations xWindow="160" yWindow="350" count="22">
    <dataValidation allowBlank="1" showInputMessage="1" showErrorMessage="1" promptTitle="Name of identifier" prompt="Please input name of identifier, such as &quot;Taxpayer Identification Number&quot; or similar." sqref="B22" xr:uid="{412124B2-A34B-47AD-A7F2-2DA2FD26EE6D}"/>
    <dataValidation allowBlank="1" showInputMessage="1" showErrorMessage="1" promptTitle="Name of register" prompt="Please input name of register or agency" sqref="C22" xr:uid="{2DCD63E0-4119-4A73-AC8A-488AF5C36CD2}"/>
    <dataValidation allowBlank="1" showInputMessage="1" showErrorMessage="1" promptTitle="Registry URL" prompt="Please insert direct URL to the registry or agency" sqref="D22" xr:uid="{A7D4AC68-A245-49BE-B706-C7C76BB5669E}"/>
    <dataValidation type="textLength" allowBlank="1" showInputMessage="1" showErrorMessage="1" errorTitle="Please do not edit these cells" error="Please do not edit these cells" sqref="B22 C21:D21" xr:uid="{81EFF6B9-0948-4ED1-9FAA-6EA0DE53E4C0}">
      <formula1>10000</formula1>
      <formula2>50000</formula2>
    </dataValidation>
    <dataValidation type="textLength" allowBlank="1" showInputMessage="1" showErrorMessage="1" sqref="A1:K13 A19:L21 E22:K23 A23:D23 A22 B43:K44 A45:K45 A24:J24 B69:J69 B61:J65 A46:A55 K46:K55 B14:C14 D14:E15 A14:A15 F14:K18 I25:J42 A25:A44" xr:uid="{4B9AA2B5-1E60-430C-BA7F-02CA306120F1}">
      <formula1>9999999</formula1>
      <formula2>99999999</formula2>
    </dataValidation>
    <dataValidation type="textLength" allowBlank="1" showInputMessage="1" showErrorMessage="1" errorTitle="Do not edit these cells" error="Please do not edit these cells" sqref="B66:J68" xr:uid="{BAF144F0-3731-4BBB-961A-1F8765C0F270}">
      <formula1>9999999</formula1>
      <formula2>99999999</formula2>
    </dataValidation>
    <dataValidation allowBlank="1" showInputMessage="1" showErrorMessage="1" promptTitle="Project name" prompt="Input project name here._x000a__x000a_Please refrain from using acronyms, and input complete name." sqref="B46:B60" xr:uid="{F99FE9B0-5192-4241-983B-FDB53885E318}"/>
    <dataValidation allowBlank="1" showInputMessage="1" showErrorMessage="1" promptTitle="Reference number" prompt="Please input the reference number of the legal agreement: contract, licence, lease, concession..." sqref="C46:C60" xr:uid="{FF6DDDEB-45F7-4DC8-8F55-BED4849AE1BE}"/>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46:H60" xr:uid="{8671A7B4-FBEE-40B4-83E1-8302DA427313}">
      <formula1>"&lt;Select unit&gt;,Sm3,Sm3 o.e.,Barrels,Tonnes,oz,carats,Scf"</formula1>
    </dataValidation>
    <dataValidation type="list" allowBlank="1" showInputMessage="1" showErrorMessage="1" sqref="F46:F60" xr:uid="{49FD5F6B-C034-4C11-BDF9-18680C0BE353}">
      <formula1>Project_phases_list</formula1>
    </dataValidation>
    <dataValidation type="decimal" allowBlank="1" showInputMessage="1" showErrorMessage="1" errorTitle="Please only input numbers" error="Only numbers should be included in these cells" promptTitle="Production volume" prompt="Please input the production volume of the project here." sqref="G46:G60"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46:I60" xr:uid="{83119F12-BEE5-4AB0-AD82-3D216DB6144F}">
      <formula1>0</formula1>
      <formula2>1000000000000000</formula2>
    </dataValidation>
    <dataValidation allowBlank="1" showInputMessage="1" showErrorMessage="1" promptTitle="Identification" prompt="Please input identification number for the reporting government entity, if applicable." sqref="D15:D18" xr:uid="{8310B678-8255-46C8-AF1B-93E3C1B16E87}"/>
    <dataValidation allowBlank="1" showInputMessage="1" showErrorMessage="1" promptTitle="Receiving government agency" prompt="Input the name of the government recipient here._x000a__x000a_Please refrain from using acronyms, and input complete name." sqref="B15:B18" xr:uid="{125DD936-3706-43C4-A261-DA623EB281A6}"/>
    <dataValidation type="textLength" allowBlank="1" showInputMessage="1" showErrorMessage="1" errorTitle="Do not edit - based on Part 4" error="These cells will be filled automatically" promptTitle="Do not edit - based on Part 4" prompt=" " sqref="E15:E18" xr:uid="{E7078589-660C-4DA2-9592-E8A92A55EA9A}">
      <formula1>999999</formula1>
      <formula2>9999999</formula2>
    </dataValidation>
    <dataValidation type="list" allowBlank="1" showInputMessage="1" showErrorMessage="1" promptTitle="Government agency type" prompt="Choose type of government agency from the drop-down list._x000a_Please refrain from using custom types if possible." sqref="C15:C18" xr:uid="{6D7DD8FD-6ED6-4A3A-A7DE-59B056350A18}">
      <formula1>Agency_type</formula1>
    </dataValidation>
    <dataValidation allowBlank="1" showInputMessage="1" showErrorMessage="1" promptTitle="Company name" prompt="Input company name here._x000a__x000a_Please refrain from using acronyms, and input complete name." sqref="D46:D60 B25:B42 F28" xr:uid="{C350F0E4-4E62-4F30-B87E-F27D6B9371A9}"/>
    <dataValidation allowBlank="1" showInputMessage="1" showErrorMessage="1" promptTitle="Please insert commodities" prompt="Please insert the relevant commodities of the company here, separated by commas." sqref="E46:E60 E25:E42" xr:uid="{6A44821C-9A13-4D03-9DBE-3FE545535EDF}"/>
    <dataValidation errorStyle="warning" allowBlank="1" showInputMessage="1" showErrorMessage="1" errorTitle="URL " error="Please input a link in these cells" sqref="G37:G42 F33:F37 F39:F42 F30:F31 F25:F27 G25:G35" xr:uid="{900097FA-9B5D-417A-9DC5-30D28C0778EB}"/>
    <dataValidation type="list" allowBlank="1" showInputMessage="1" showErrorMessage="1" promptTitle="Please select Sector" prompt="Please select the relevant sector of the company from the list" sqref="D25:D42" xr:uid="{868FFED3-1B0C-4918-8778-E1FA1953F99F}">
      <formula1>Sector_list</formula1>
    </dataValidation>
    <dataValidation allowBlank="1" showInputMessage="1" showErrorMessage="1" promptTitle="Identification #" prompt="Please input unique identification number, such as TIN, organisational number or similar" sqref="C25:C28 C30:C42" xr:uid="{4120235B-D2FD-4BFD-ABFB-C2C2C7807A6F}"/>
    <dataValidation type="whole" allowBlank="1" showInputMessage="1" showErrorMessage="1" errorTitle="Do not edit - based on part 5" error="These cells will be filled automatically" promptTitle="Do not edit - based on part 5" prompt=" " sqref="H25:H42" xr:uid="{56FC6F82-9F1C-496E-9C14-F149EB40B8A6}">
      <formula1>1</formula1>
      <formula2>2</formula2>
    </dataValidation>
  </dataValidations>
  <hyperlinks>
    <hyperlink ref="B8" r:id="rId1" xr:uid="{DD07F9BC-AC8A-4A9E-9450-3D0391EB0CA7}"/>
    <hyperlink ref="B64:F64" r:id="rId2" display="Give us your feedback or report a conflict in the data! Write to us at  data@eiti.org" xr:uid="{7DD6EEF9-F2B1-490B-AA9F-CD09A5BE123B}"/>
    <hyperlink ref="B63:F63" r:id="rId3" display="For the latest version of Summary data templates, see  https://eiti.org/summary-data-template" xr:uid="{3F13EEFE-7DC6-4094-8E58-281FFE9ACE0E}"/>
    <hyperlink ref="D22" r:id="rId4" xr:uid="{7B09DF12-4465-41CF-9596-6E7C78CD5E6C}"/>
    <hyperlink ref="F25" r:id="rId5" xr:uid="{2BB15820-724A-4071-BEF5-CCEBB0957365}"/>
    <hyperlink ref="F26" r:id="rId6" xr:uid="{7ED4A55B-2540-461C-B3AC-123A2956C6C9}"/>
    <hyperlink ref="F27" r:id="rId7" xr:uid="{12180E0D-26D1-4FDB-825D-0CB921B7578C}"/>
    <hyperlink ref="F28" r:id="rId8" xr:uid="{84FDC5C5-4EE2-43B6-9815-5D8BFAD4898A}"/>
    <hyperlink ref="F30" r:id="rId9" xr:uid="{B2C6AA9F-202E-4280-AD5C-FE5A3FC07351}"/>
    <hyperlink ref="F32" r:id="rId10" xr:uid="{9171443E-C50B-4CEA-9A0D-79B0F90EEDA1}"/>
    <hyperlink ref="F33" r:id="rId11" xr:uid="{82FD3F69-53AD-45F7-A7B3-C302AAFF16AE}"/>
    <hyperlink ref="F34" r:id="rId12" xr:uid="{1752D724-F427-4733-8B50-156C39306B46}"/>
    <hyperlink ref="F35" r:id="rId13" xr:uid="{2A6F96BB-B324-42D5-A1C3-443A630B3235}"/>
    <hyperlink ref="F36" r:id="rId14" xr:uid="{2CBF3D9C-2692-4A23-A256-AA2741B81970}"/>
    <hyperlink ref="F37" r:id="rId15" xr:uid="{7C7413B3-B78B-4604-A8D6-AB6A51D9EBEF}"/>
    <hyperlink ref="F39" r:id="rId16" xr:uid="{52F855C2-C1FF-4B62-BFEC-1EAC303E51AE}"/>
    <hyperlink ref="F40" r:id="rId17" xr:uid="{FF63E596-E649-40ED-8488-12BD359A22C2}"/>
    <hyperlink ref="F41" r:id="rId18" xr:uid="{C19B0AC8-22E7-4C76-AEAB-9E8FA1B65634}"/>
    <hyperlink ref="F42" r:id="rId19" xr:uid="{0A644AB1-4F07-45A0-B22C-2AD3545DF4D1}"/>
    <hyperlink ref="G37" r:id="rId20" xr:uid="{A7116364-3207-45C4-BF2C-1290A89C8BC7}"/>
    <hyperlink ref="G25" r:id="rId21" xr:uid="{558BE67B-8667-4D27-BBEE-D0577CC56472}"/>
    <hyperlink ref="G26" r:id="rId22" xr:uid="{F8767717-4BC2-4327-8C19-C2150CBE3413}"/>
    <hyperlink ref="G27" r:id="rId23" xr:uid="{C183C9C6-44E7-4841-A2E6-190DE53CC204}"/>
    <hyperlink ref="G28" r:id="rId24" xr:uid="{7BEFC2EE-AD84-4E4F-A980-6B97E1213569}"/>
    <hyperlink ref="G30" r:id="rId25" xr:uid="{9F65DD45-2E91-4E4D-843F-A55A5848589F}"/>
    <hyperlink ref="G33" r:id="rId26" xr:uid="{02D5BDED-4DB5-431B-BE7A-B58ECD0E84F2}"/>
    <hyperlink ref="G34" r:id="rId27" xr:uid="{7AF32ECF-760C-44D0-9FAA-01B43B4496FA}"/>
    <hyperlink ref="G35" r:id="rId28" xr:uid="{F9182AD4-6ABB-4F54-AA33-B647ECE355DF}"/>
    <hyperlink ref="G32" r:id="rId29" xr:uid="{E342F99D-5262-4AD2-8C05-7960821CCCD9}"/>
    <hyperlink ref="G39" r:id="rId30" xr:uid="{6D0D71F2-359D-49BE-B7BB-98AB2BDC23FC}"/>
    <hyperlink ref="G40" r:id="rId31" xr:uid="{516D9D63-97F4-445A-8BAD-D2CCE9C17461}"/>
    <hyperlink ref="G42" r:id="rId32" xr:uid="{86941102-DE07-4B35-A78D-BEE771236548}"/>
    <hyperlink ref="G41" r:id="rId33" xr:uid="{C2DDEB50-3736-4E9F-8040-D928DF9A17BE}"/>
    <hyperlink ref="G36" r:id="rId34" xr:uid="{1FEB9D5C-69AC-4A51-AB79-69C950FE69B8}"/>
    <hyperlink ref="F38" r:id="rId35" xr:uid="{37778E41-B2C7-4BEB-9568-2BC9F29DCE47}"/>
    <hyperlink ref="F31" r:id="rId36" xr:uid="{DC1170B9-C6C6-46A0-82C7-29EFFC1412E0}"/>
    <hyperlink ref="G38" r:id="rId37" xr:uid="{BAF80B52-F6A6-4B82-BE90-E4E7A1CFAEA0}"/>
    <hyperlink ref="G31" r:id="rId38" xr:uid="{5309813A-520F-4120-A494-0E12F7F3CCFE}"/>
    <hyperlink ref="G29" r:id="rId39" xr:uid="{3C605165-ADF2-497C-8946-2C2CE09C1B45}"/>
  </hyperlinks>
  <pageMargins left="0.25" right="0.25" top="0.75" bottom="0.75" header="0.3" footer="0.3"/>
  <pageSetup paperSize="8" fitToHeight="0" orientation="landscape" horizontalDpi="2400" verticalDpi="2400" r:id="rId40"/>
  <tableParts count="3">
    <tablePart r:id="rId41"/>
    <tablePart r:id="rId42"/>
    <tablePart r:id="rId43"/>
  </tableParts>
  <extLst>
    <ext xmlns:x14="http://schemas.microsoft.com/office/spreadsheetml/2009/9/main" uri="{CCE6A557-97BC-4b89-ADB6-D9C93CAAB3DF}">
      <x14:dataValidations xmlns:xm="http://schemas.microsoft.com/office/excel/2006/main" xWindow="160" yWindow="350" count="1">
        <x14:dataValidation type="list" allowBlank="1" showInputMessage="1" showErrorMessage="1" error="Invalid Entry" promptTitle="Currency" prompt="Please input currency according to 3-letter ISO currency code." xr:uid="{6854ADEB-BBB5-4A60-BD4B-636A75D9550B}">
          <x14:formula1>
            <xm:f>Lists!$I$11:$I$168</xm:f>
          </x14:formula1>
          <xm:sqref>J46:J60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U61"/>
  <sheetViews>
    <sheetView showGridLines="0" topLeftCell="G20" zoomScale="85" zoomScaleNormal="85" workbookViewId="0">
      <selection activeCell="I24" sqref="I24"/>
    </sheetView>
  </sheetViews>
  <sheetFormatPr baseColWidth="10" defaultColWidth="8.7109375" defaultRowHeight="15.75" x14ac:dyDescent="0.3"/>
  <cols>
    <col min="1" max="1" width="2.7109375" style="42" customWidth="1"/>
    <col min="2" max="5" width="0" style="42" hidden="1" customWidth="1"/>
    <col min="6" max="6" width="50.42578125" style="42" customWidth="1"/>
    <col min="7" max="7" width="16.7109375" style="42" customWidth="1"/>
    <col min="8" max="8" width="48.85546875" style="42" customWidth="1"/>
    <col min="9" max="9" width="64.85546875" style="42" customWidth="1"/>
    <col min="10" max="10" width="52.85546875" style="42" customWidth="1"/>
    <col min="11" max="11" width="15.5703125" style="42" bestFit="1" customWidth="1"/>
    <col min="12" max="12" width="2.7109375" style="42" customWidth="1"/>
    <col min="13" max="13" width="19.5703125" style="42" bestFit="1" customWidth="1"/>
    <col min="14" max="14" width="73.42578125" style="42" bestFit="1" customWidth="1"/>
    <col min="15" max="15" width="4" style="42" customWidth="1"/>
    <col min="16" max="17" width="8.7109375" style="42"/>
    <col min="18" max="18" width="21.140625" style="42" bestFit="1" customWidth="1"/>
    <col min="19" max="19" width="8.7109375" style="42"/>
    <col min="20" max="20" width="21.140625" style="42" bestFit="1" customWidth="1"/>
    <col min="21" max="16384" width="8.7109375" style="42"/>
  </cols>
  <sheetData>
    <row r="1" spans="6:14" s="26" customFormat="1" ht="15.75" hidden="1" customHeight="1" x14ac:dyDescent="0.25">
      <c r="F1" s="180"/>
      <c r="G1" s="180"/>
      <c r="H1" s="180"/>
      <c r="I1" s="180"/>
      <c r="J1" s="180"/>
      <c r="K1" s="180"/>
      <c r="L1" s="180"/>
      <c r="M1" s="180"/>
      <c r="N1" s="180"/>
    </row>
    <row r="2" spans="6:14" s="26" customFormat="1" hidden="1" x14ac:dyDescent="0.25">
      <c r="F2" s="210"/>
      <c r="G2" s="180"/>
      <c r="H2" s="210"/>
      <c r="I2" s="180"/>
      <c r="J2" s="210"/>
      <c r="K2" s="180"/>
      <c r="L2" s="180"/>
      <c r="M2" s="180"/>
      <c r="N2" s="180"/>
    </row>
    <row r="3" spans="6:14" s="26" customFormat="1" hidden="1" x14ac:dyDescent="0.25">
      <c r="F3" s="210"/>
      <c r="G3" s="180"/>
      <c r="H3" s="210"/>
      <c r="I3" s="180"/>
      <c r="J3" s="210"/>
      <c r="K3" s="180"/>
      <c r="L3" s="180"/>
      <c r="M3" s="180"/>
      <c r="N3" s="211" t="s">
        <v>306</v>
      </c>
    </row>
    <row r="4" spans="6:14" s="26" customFormat="1" hidden="1" x14ac:dyDescent="0.25">
      <c r="F4" s="210"/>
      <c r="G4" s="180"/>
      <c r="H4" s="210"/>
      <c r="I4" s="180"/>
      <c r="J4" s="210"/>
      <c r="K4" s="180"/>
      <c r="L4" s="180"/>
      <c r="M4" s="180"/>
      <c r="N4" s="211" t="str">
        <f>Introduction!G4</f>
        <v>YYYY-MM-DD</v>
      </c>
    </row>
    <row r="5" spans="6:14" s="26" customFormat="1" hidden="1" x14ac:dyDescent="0.25">
      <c r="F5" s="180"/>
      <c r="G5" s="180"/>
      <c r="H5" s="180"/>
      <c r="I5" s="180"/>
      <c r="J5" s="180"/>
      <c r="K5" s="180"/>
      <c r="L5" s="180"/>
      <c r="M5" s="180"/>
      <c r="N5" s="180"/>
    </row>
    <row r="6" spans="6:14" s="26" customFormat="1" hidden="1" x14ac:dyDescent="0.25">
      <c r="F6" s="180"/>
      <c r="G6" s="180"/>
      <c r="H6" s="180"/>
      <c r="I6" s="180"/>
      <c r="J6" s="180"/>
      <c r="K6" s="180"/>
      <c r="L6" s="180"/>
      <c r="M6" s="180"/>
      <c r="N6" s="180"/>
    </row>
    <row r="7" spans="6:14" s="26" customFormat="1" x14ac:dyDescent="0.25">
      <c r="F7" s="180"/>
      <c r="G7" s="180"/>
      <c r="H7" s="180"/>
      <c r="I7" s="180"/>
      <c r="J7" s="180"/>
      <c r="K7" s="180"/>
      <c r="L7" s="180"/>
      <c r="M7" s="180"/>
      <c r="N7" s="180"/>
    </row>
    <row r="8" spans="6:14" s="26" customFormat="1" x14ac:dyDescent="0.25">
      <c r="F8" s="317" t="s">
        <v>307</v>
      </c>
      <c r="G8" s="317"/>
      <c r="H8" s="317"/>
      <c r="I8" s="317"/>
      <c r="J8" s="317"/>
      <c r="K8" s="317"/>
      <c r="L8" s="317"/>
      <c r="M8" s="317"/>
      <c r="N8" s="317"/>
    </row>
    <row r="9" spans="6:14" s="26" customFormat="1" ht="24" x14ac:dyDescent="0.25">
      <c r="F9" s="345" t="s">
        <v>40</v>
      </c>
      <c r="G9" s="345"/>
      <c r="H9" s="345"/>
      <c r="I9" s="345"/>
      <c r="J9" s="345"/>
      <c r="K9" s="345"/>
      <c r="L9" s="345"/>
      <c r="M9" s="345"/>
      <c r="N9" s="345"/>
    </row>
    <row r="10" spans="6:14" s="26" customFormat="1" x14ac:dyDescent="0.25">
      <c r="F10" s="349" t="s">
        <v>308</v>
      </c>
      <c r="G10" s="349"/>
      <c r="H10" s="349"/>
      <c r="I10" s="349"/>
      <c r="J10" s="349"/>
      <c r="K10" s="349"/>
      <c r="L10" s="349"/>
      <c r="M10" s="349"/>
      <c r="N10" s="349"/>
    </row>
    <row r="11" spans="6:14" s="26" customFormat="1" x14ac:dyDescent="0.25">
      <c r="F11" s="350" t="s">
        <v>309</v>
      </c>
      <c r="G11" s="350"/>
      <c r="H11" s="350"/>
      <c r="I11" s="350"/>
      <c r="J11" s="350"/>
      <c r="K11" s="350"/>
      <c r="L11" s="350"/>
      <c r="M11" s="350"/>
      <c r="N11" s="350"/>
    </row>
    <row r="12" spans="6:14" s="26" customFormat="1" x14ac:dyDescent="0.25">
      <c r="F12" s="350" t="s">
        <v>310</v>
      </c>
      <c r="G12" s="350"/>
      <c r="H12" s="350"/>
      <c r="I12" s="350"/>
      <c r="J12" s="350"/>
      <c r="K12" s="350"/>
      <c r="L12" s="350"/>
      <c r="M12" s="350"/>
      <c r="N12" s="350"/>
    </row>
    <row r="13" spans="6:14" s="26" customFormat="1" x14ac:dyDescent="0.25">
      <c r="F13" s="351" t="s">
        <v>311</v>
      </c>
      <c r="G13" s="351"/>
      <c r="H13" s="351"/>
      <c r="I13" s="351"/>
      <c r="J13" s="351"/>
      <c r="K13" s="351"/>
      <c r="L13" s="351"/>
      <c r="M13" s="351"/>
      <c r="N13" s="351"/>
    </row>
    <row r="14" spans="6:14" s="26" customFormat="1" x14ac:dyDescent="0.25">
      <c r="F14" s="352" t="s">
        <v>312</v>
      </c>
      <c r="G14" s="352"/>
      <c r="H14" s="352"/>
      <c r="I14" s="352"/>
      <c r="J14" s="352"/>
      <c r="K14" s="352"/>
      <c r="L14" s="352"/>
      <c r="M14" s="352"/>
      <c r="N14" s="352"/>
    </row>
    <row r="15" spans="6:14" s="26" customFormat="1" x14ac:dyDescent="0.25">
      <c r="F15" s="353" t="s">
        <v>313</v>
      </c>
      <c r="G15" s="353"/>
      <c r="H15" s="353"/>
      <c r="I15" s="353"/>
      <c r="J15" s="353"/>
      <c r="K15" s="353"/>
      <c r="L15" s="353"/>
      <c r="M15" s="353"/>
      <c r="N15" s="353"/>
    </row>
    <row r="16" spans="6:14" s="26" customFormat="1" x14ac:dyDescent="0.3">
      <c r="F16" s="332" t="s">
        <v>247</v>
      </c>
      <c r="G16" s="332"/>
      <c r="H16" s="332"/>
      <c r="I16" s="332"/>
      <c r="J16" s="332"/>
      <c r="K16" s="332"/>
      <c r="L16" s="332"/>
      <c r="M16" s="332"/>
      <c r="N16" s="332"/>
    </row>
    <row r="17" spans="2:21" s="26" customFormat="1" x14ac:dyDescent="0.25">
      <c r="B17" s="180"/>
      <c r="C17" s="180"/>
      <c r="D17" s="180"/>
      <c r="E17" s="180"/>
      <c r="F17" s="180"/>
      <c r="G17" s="180"/>
      <c r="H17" s="180"/>
      <c r="I17" s="180"/>
      <c r="J17" s="180"/>
      <c r="K17" s="180"/>
      <c r="L17" s="180"/>
      <c r="M17" s="180"/>
      <c r="N17" s="180"/>
      <c r="O17" s="180"/>
      <c r="P17" s="180"/>
      <c r="Q17" s="180"/>
      <c r="R17" s="180"/>
      <c r="S17" s="180"/>
      <c r="T17" s="180"/>
      <c r="U17" s="180"/>
    </row>
    <row r="18" spans="2:21" s="26" customFormat="1" ht="24" x14ac:dyDescent="0.25">
      <c r="B18" s="180"/>
      <c r="C18" s="180"/>
      <c r="D18" s="180"/>
      <c r="E18" s="180"/>
      <c r="F18" s="334" t="s">
        <v>314</v>
      </c>
      <c r="G18" s="334"/>
      <c r="H18" s="334"/>
      <c r="I18" s="334"/>
      <c r="J18" s="334"/>
      <c r="K18" s="334"/>
      <c r="L18" s="180"/>
      <c r="M18" s="354" t="s">
        <v>315</v>
      </c>
      <c r="N18" s="354"/>
      <c r="O18" s="180"/>
      <c r="P18" s="180"/>
      <c r="Q18" s="180"/>
      <c r="R18" s="180"/>
      <c r="S18" s="180"/>
      <c r="T18" s="180"/>
      <c r="U18" s="180"/>
    </row>
    <row r="19" spans="2:21" s="26" customFormat="1" ht="15.6" customHeight="1" x14ac:dyDescent="0.25">
      <c r="B19" s="180"/>
      <c r="C19" s="180"/>
      <c r="D19" s="180"/>
      <c r="E19" s="180"/>
      <c r="F19" s="180"/>
      <c r="G19" s="180"/>
      <c r="H19" s="180"/>
      <c r="I19" s="180"/>
      <c r="J19" s="180"/>
      <c r="K19" s="180"/>
      <c r="L19" s="180"/>
      <c r="M19" s="344" t="s">
        <v>316</v>
      </c>
      <c r="N19" s="344"/>
      <c r="O19" s="180"/>
      <c r="P19" s="180"/>
      <c r="Q19" s="180"/>
      <c r="R19" s="180"/>
      <c r="S19" s="180"/>
      <c r="T19" s="180"/>
      <c r="U19" s="180"/>
    </row>
    <row r="20" spans="2:21" x14ac:dyDescent="0.3">
      <c r="B20" s="227"/>
      <c r="C20" s="227"/>
      <c r="D20" s="227"/>
      <c r="E20" s="227"/>
      <c r="F20" s="342" t="s">
        <v>317</v>
      </c>
      <c r="G20" s="342"/>
      <c r="H20" s="342"/>
      <c r="I20" s="342"/>
      <c r="J20" s="342"/>
      <c r="K20" s="343"/>
      <c r="L20" s="227"/>
      <c r="M20" s="180"/>
      <c r="N20" s="180"/>
      <c r="O20" s="227"/>
      <c r="P20" s="227"/>
      <c r="Q20" s="227"/>
      <c r="R20" s="227"/>
      <c r="S20" s="227"/>
      <c r="T20" s="227"/>
      <c r="U20" s="227"/>
    </row>
    <row r="21" spans="2:21" ht="24" x14ac:dyDescent="0.3">
      <c r="B21" s="154" t="s">
        <v>318</v>
      </c>
      <c r="C21" s="154" t="s">
        <v>319</v>
      </c>
      <c r="D21" s="154" t="s">
        <v>320</v>
      </c>
      <c r="E21" s="154" t="s">
        <v>321</v>
      </c>
      <c r="F21" s="227" t="s">
        <v>322</v>
      </c>
      <c r="G21" s="227" t="s">
        <v>263</v>
      </c>
      <c r="H21" s="227" t="s">
        <v>323</v>
      </c>
      <c r="I21" s="227" t="s">
        <v>324</v>
      </c>
      <c r="J21" s="227" t="s">
        <v>325</v>
      </c>
      <c r="K21" s="180" t="s">
        <v>298</v>
      </c>
      <c r="L21" s="227"/>
      <c r="M21" s="345" t="s">
        <v>326</v>
      </c>
      <c r="N21" s="345"/>
      <c r="O21" s="227"/>
      <c r="P21" s="227"/>
      <c r="Q21" s="227"/>
      <c r="R21" s="227"/>
      <c r="S21" s="227"/>
      <c r="T21" s="227"/>
      <c r="U21" s="227"/>
    </row>
    <row r="22" spans="2:21" ht="15.75" customHeight="1" x14ac:dyDescent="0.3">
      <c r="B22" s="156" t="str">
        <f>IFERROR(VLOOKUP(Government_revenues_table[[#This Row],[GFS Classification]],Table6_GFS_codes_classification[],COLUMNS($F:F)+3,FALSE),"Do not enter data")</f>
        <v>Taxes (11E)</v>
      </c>
      <c r="C22" s="156" t="str">
        <f>IFERROR(VLOOKUP(Government_revenues_table[[#This Row],[GFS Classification]],Table6_GFS_codes_classification[],COLUMNS($F:G)+3,FALSE),"Do not enter data")</f>
        <v>Taxes on income, profits and capital gains (111E)</v>
      </c>
      <c r="D22" s="156" t="str">
        <f>IFERROR(VLOOKUP(Government_revenues_table[[#This Row],[GFS Classification]],Table6_GFS_codes_classification[],COLUMNS($F:H)+3,FALSE),"Do not enter data")</f>
        <v>Extraordinary taxes on income, profits and capital gains (1112E2)</v>
      </c>
      <c r="E22" s="156" t="str">
        <f>IFERROR(VLOOKUP(Government_revenues_table[[#This Row],[GFS Classification]],Table6_GFS_codes_classification[],COLUMNS($F:I)+3,FALSE),"Do not enter data")</f>
        <v>Extraordinary taxes on income, profits and capital gains (1112E2)</v>
      </c>
      <c r="F22" s="227" t="s">
        <v>327</v>
      </c>
      <c r="G22" s="256" t="s">
        <v>101</v>
      </c>
      <c r="H22" s="227" t="s">
        <v>1991</v>
      </c>
      <c r="I22" s="227" t="s">
        <v>2030</v>
      </c>
      <c r="J22" s="228">
        <v>41907255.969999999</v>
      </c>
      <c r="K22" s="227" t="s">
        <v>88</v>
      </c>
      <c r="L22" s="227"/>
      <c r="M22" s="346"/>
      <c r="N22" s="346"/>
      <c r="O22" s="227"/>
      <c r="P22" s="227"/>
      <c r="Q22" s="227"/>
      <c r="R22" s="227"/>
      <c r="S22" s="227"/>
      <c r="T22" s="227"/>
      <c r="U22" s="227"/>
    </row>
    <row r="23" spans="2:21" ht="15.75" customHeight="1" x14ac:dyDescent="0.3">
      <c r="B23" s="156" t="str">
        <f>IFERROR(VLOOKUP(Government_revenues_table[[#This Row],[GFS Classification]],Table6_GFS_codes_classification[],COLUMNS($F:F)+3,FALSE),"Do not enter data")</f>
        <v>Other revenue (14E)</v>
      </c>
      <c r="C23" s="156" t="str">
        <f>IFERROR(VLOOKUP(Government_revenues_table[[#This Row],[GFS Classification]],Table6_GFS_codes_classification[],COLUMNS($F:G)+3,FALSE),"Do not enter data")</f>
        <v>Property income (141E)</v>
      </c>
      <c r="D23" s="156" t="str">
        <f>IFERROR(VLOOKUP(Government_revenues_table[[#This Row],[GFS Classification]],Table6_GFS_codes_classification[],COLUMNS($F:H)+3,FALSE),"Do not enter data")</f>
        <v>Rent (1415E)</v>
      </c>
      <c r="E23" s="156" t="str">
        <f>IFERROR(VLOOKUP(Government_revenues_table[[#This Row],[GFS Classification]],Table6_GFS_codes_classification[],COLUMNS($F:I)+3,FALSE),"Do not enter data")</f>
        <v>Royalties (1415E1)</v>
      </c>
      <c r="F23" s="227" t="s">
        <v>330</v>
      </c>
      <c r="G23" s="256" t="s">
        <v>269</v>
      </c>
      <c r="H23" s="227" t="s">
        <v>1994</v>
      </c>
      <c r="I23" s="227" t="s">
        <v>2080</v>
      </c>
      <c r="J23" s="228">
        <v>99297607.939999998</v>
      </c>
      <c r="K23" s="227" t="s">
        <v>88</v>
      </c>
      <c r="L23" s="227"/>
      <c r="M23" s="346"/>
      <c r="N23" s="346"/>
      <c r="O23" s="227"/>
      <c r="P23" s="227"/>
      <c r="Q23" s="227"/>
      <c r="R23" s="227"/>
      <c r="S23" s="227"/>
      <c r="T23" s="227"/>
      <c r="U23" s="227"/>
    </row>
    <row r="24" spans="2:21" ht="15.75" customHeight="1" x14ac:dyDescent="0.3">
      <c r="B24" s="154" t="str">
        <f>IFERROR(VLOOKUP(Government_revenues_table[[#This Row],[GFS Classification]],Table6_GFS_codes_classification[],COLUMNS($F:F)+3,FALSE),"Do not enter data")</f>
        <v>Taxes (11E)</v>
      </c>
      <c r="C24" s="154" t="str">
        <f>IFERROR(VLOOKUP(Government_revenues_table[[#This Row],[GFS Classification]],Table6_GFS_codes_classification[],COLUMNS($F:G)+3,FALSE),"Do not enter data")</f>
        <v>Taxes on income, profits and capital gains (111E)</v>
      </c>
      <c r="D24" s="154" t="str">
        <f>IFERROR(VLOOKUP(Government_revenues_table[[#This Row],[GFS Classification]],Table6_GFS_codes_classification[],COLUMNS($F:H)+3,FALSE),"Do not enter data")</f>
        <v>Ordinary taxes on income, profits and capital gains (1112E1)</v>
      </c>
      <c r="E24" s="154" t="str">
        <f>IFERROR(VLOOKUP(Government_revenues_table[[#This Row],[GFS Classification]],Table6_GFS_codes_classification[],COLUMNS($F:I)+3,FALSE),"Do not enter data")</f>
        <v>Ordinary taxes on income, profits and capital gains (1112E1)</v>
      </c>
      <c r="F24" s="227" t="s">
        <v>392</v>
      </c>
      <c r="G24" s="180" t="s">
        <v>101</v>
      </c>
      <c r="H24" s="227" t="s">
        <v>1992</v>
      </c>
      <c r="I24" s="227" t="s">
        <v>2040</v>
      </c>
      <c r="J24" s="228">
        <v>28754271.260000002</v>
      </c>
      <c r="K24" s="227" t="s">
        <v>88</v>
      </c>
      <c r="L24" s="227"/>
      <c r="M24" s="346"/>
      <c r="N24" s="346"/>
      <c r="O24" s="227"/>
      <c r="P24" s="227"/>
      <c r="Q24" s="227"/>
      <c r="R24" s="227"/>
      <c r="S24" s="227"/>
      <c r="T24" s="227"/>
      <c r="U24" s="227"/>
    </row>
    <row r="25" spans="2:21" x14ac:dyDescent="0.3">
      <c r="B25" s="154" t="str">
        <f>IFERROR(VLOOKUP(Government_revenues_table[[#This Row],[GFS Classification]],Table6_GFS_codes_classification[],COLUMNS($F:F)+3,FALSE),"Do not enter data")</f>
        <v>Other revenue (14E)</v>
      </c>
      <c r="C25" s="154" t="str">
        <f>IFERROR(VLOOKUP(Government_revenues_table[[#This Row],[GFS Classification]],Table6_GFS_codes_classification[],COLUMNS($F:G)+3,FALSE),"Do not enter data")</f>
        <v>Property income (141E)</v>
      </c>
      <c r="D25" s="154" t="str">
        <f>IFERROR(VLOOKUP(Government_revenues_table[[#This Row],[GFS Classification]],Table6_GFS_codes_classification[],COLUMNS($F:H)+3,FALSE),"Do not enter data")</f>
        <v>Rent (1415E)</v>
      </c>
      <c r="E25" s="154" t="str">
        <f>IFERROR(VLOOKUP(Government_revenues_table[[#This Row],[GFS Classification]],Table6_GFS_codes_classification[],COLUMNS($F:I)+3,FALSE),"Do not enter data")</f>
        <v>Other rent payments (1415E5)</v>
      </c>
      <c r="F25" s="227" t="s">
        <v>656</v>
      </c>
      <c r="G25" s="180" t="s">
        <v>101</v>
      </c>
      <c r="H25" s="227" t="s">
        <v>1993</v>
      </c>
      <c r="I25" s="227" t="s">
        <v>2030</v>
      </c>
      <c r="J25" s="228">
        <v>3447542.2</v>
      </c>
      <c r="K25" s="227" t="s">
        <v>88</v>
      </c>
      <c r="L25" s="227"/>
      <c r="M25" s="324" t="s">
        <v>333</v>
      </c>
      <c r="N25" s="324"/>
      <c r="O25" s="227"/>
      <c r="P25" s="227"/>
      <c r="Q25" s="227"/>
      <c r="R25" s="227"/>
      <c r="S25" s="227"/>
      <c r="T25" s="227"/>
      <c r="U25" s="227"/>
    </row>
    <row r="26" spans="2:21" ht="22.5" customHeight="1" thickBot="1" x14ac:dyDescent="0.35">
      <c r="B26" s="154" t="str">
        <f>IFERROR(VLOOKUP(Government_revenues_table[[#This Row],[GFS Classification]],Table6_GFS_codes_classification[],COLUMNS($F:F)+3,FALSE),"Do not enter data")</f>
        <v>Other revenue (14E)</v>
      </c>
      <c r="C26" s="154" t="str">
        <f>IFERROR(VLOOKUP(Government_revenues_table[[#This Row],[GFS Classification]],Table6_GFS_codes_classification[],COLUMNS($F:G)+3,FALSE),"Do not enter data")</f>
        <v>Property income (141E)</v>
      </c>
      <c r="D26" s="154" t="str">
        <f>IFERROR(VLOOKUP(Government_revenues_table[[#This Row],[GFS Classification]],Table6_GFS_codes_classification[],COLUMNS($F:H)+3,FALSE),"Do not enter data")</f>
        <v>Rent (1415E)</v>
      </c>
      <c r="E26" s="154" t="str">
        <f>IFERROR(VLOOKUP(Government_revenues_table[[#This Row],[GFS Classification]],Table6_GFS_codes_classification[],COLUMNS($F:I)+3,FALSE),"Do not enter data")</f>
        <v>Compulsory transfers to government (infrastructure and other) (1415E4)</v>
      </c>
      <c r="F26" s="227" t="s">
        <v>644</v>
      </c>
      <c r="G26" s="180" t="s">
        <v>101</v>
      </c>
      <c r="H26" s="233" t="s">
        <v>1995</v>
      </c>
      <c r="I26" s="227" t="s">
        <v>2039</v>
      </c>
      <c r="J26" s="228">
        <v>23230056.760000002</v>
      </c>
      <c r="K26" s="227" t="s">
        <v>88</v>
      </c>
      <c r="L26" s="227"/>
      <c r="M26" s="155"/>
      <c r="N26" s="155"/>
      <c r="O26" s="227"/>
      <c r="P26" s="227"/>
      <c r="Q26" s="227"/>
      <c r="R26" s="227"/>
      <c r="S26" s="227"/>
      <c r="T26" s="227"/>
      <c r="U26" s="227"/>
    </row>
    <row r="27" spans="2:21" ht="16.5" thickBot="1" x14ac:dyDescent="0.35">
      <c r="F27" s="227"/>
      <c r="G27" s="227"/>
      <c r="H27" s="227"/>
      <c r="I27" s="227"/>
      <c r="J27" s="227"/>
      <c r="K27" s="227"/>
      <c r="L27" s="227"/>
      <c r="M27" s="227"/>
      <c r="N27" s="227"/>
      <c r="O27" s="227"/>
      <c r="P27" s="227"/>
      <c r="Q27" s="227"/>
      <c r="R27" s="227"/>
      <c r="S27" s="227"/>
      <c r="T27" s="227"/>
    </row>
    <row r="28" spans="2:21" ht="17.25" thickBot="1" x14ac:dyDescent="0.35">
      <c r="F28" s="227"/>
      <c r="G28" s="227"/>
      <c r="H28" s="227"/>
      <c r="I28" s="184" t="s">
        <v>336</v>
      </c>
      <c r="J28" s="153">
        <f>SUMIF(Government_revenues_table[Currency],"USD",Government_revenues_table[Revenue value])+(IFERROR(SUMIF(Government_revenues_table[Currency],"&lt;&gt;USD",Government_revenues_table[Revenue value])/'Part 1 - About'!$E$46,0))</f>
        <v>224215204.25313565</v>
      </c>
      <c r="K28" s="227"/>
      <c r="L28" s="227"/>
      <c r="M28" s="227"/>
      <c r="N28" s="227"/>
      <c r="O28" s="227"/>
      <c r="P28" s="227"/>
      <c r="Q28" s="227"/>
      <c r="R28" s="227"/>
      <c r="S28" s="227"/>
      <c r="T28" s="230"/>
    </row>
    <row r="29" spans="2:21" ht="21" customHeight="1" thickBot="1" x14ac:dyDescent="0.35">
      <c r="F29" s="227"/>
      <c r="G29" s="227"/>
      <c r="H29" s="227"/>
      <c r="I29" s="208"/>
      <c r="J29" s="229"/>
      <c r="K29" s="227"/>
      <c r="L29" s="227"/>
      <c r="M29" s="227"/>
      <c r="N29" s="227"/>
      <c r="O29" s="227"/>
      <c r="P29" s="227"/>
      <c r="Q29" s="227"/>
      <c r="R29" s="227"/>
      <c r="S29" s="227"/>
      <c r="T29" s="227"/>
    </row>
    <row r="30" spans="2:21" ht="17.25" thickBot="1" x14ac:dyDescent="0.35">
      <c r="F30" s="227"/>
      <c r="G30" s="227"/>
      <c r="H30" s="227"/>
      <c r="I30" s="184" t="str">
        <f>"Total in "&amp;'Part 1 - About'!E45</f>
        <v>Total in EUR</v>
      </c>
      <c r="J30" s="153">
        <f>IF('Part 1 - About'!$E$45="USD",0,SUMIF(Government_revenues_table[Currency],'Part 1 - About'!$E$45,Government_revenues_table[Revenue value]))+(IFERROR(SUMIF(Government_revenues_table[Currency],"USD",Government_revenues_table[Revenue value])*'Part 1 - About'!$E$46,0))</f>
        <v>196636734.12999997</v>
      </c>
      <c r="K30" s="227"/>
      <c r="L30" s="227"/>
      <c r="M30" s="227"/>
      <c r="N30" s="227"/>
      <c r="O30" s="227"/>
      <c r="P30" s="227"/>
      <c r="Q30" s="227"/>
      <c r="R30" s="227"/>
      <c r="S30" s="227"/>
      <c r="T30" s="227"/>
    </row>
    <row r="34" spans="6:20" ht="24" x14ac:dyDescent="0.3">
      <c r="F34" s="205" t="s">
        <v>337</v>
      </c>
      <c r="G34" s="205"/>
      <c r="H34" s="160"/>
      <c r="I34" s="160"/>
      <c r="J34" s="160"/>
      <c r="K34" s="160"/>
      <c r="L34" s="227"/>
      <c r="M34" s="227"/>
      <c r="N34" s="227"/>
      <c r="O34" s="227"/>
      <c r="P34" s="227"/>
      <c r="Q34" s="227"/>
      <c r="R34" s="227"/>
      <c r="S34" s="227"/>
      <c r="T34" s="227"/>
    </row>
    <row r="35" spans="6:20" x14ac:dyDescent="0.3">
      <c r="F35" s="207" t="s">
        <v>338</v>
      </c>
      <c r="G35" s="157"/>
      <c r="H35" s="157"/>
      <c r="I35" s="157"/>
      <c r="J35" s="158"/>
      <c r="K35" s="157"/>
      <c r="L35" s="227"/>
      <c r="M35" s="227"/>
      <c r="N35" s="227"/>
      <c r="O35" s="227"/>
      <c r="P35" s="227"/>
      <c r="Q35" s="227"/>
      <c r="R35" s="227"/>
      <c r="S35" s="227"/>
      <c r="T35" s="227"/>
    </row>
    <row r="36" spans="6:20" x14ac:dyDescent="0.3">
      <c r="F36" s="207"/>
      <c r="G36" s="157"/>
      <c r="H36" s="157"/>
      <c r="I36" s="157"/>
      <c r="J36" s="158"/>
      <c r="K36" s="157"/>
      <c r="L36" s="227"/>
      <c r="M36" s="227"/>
      <c r="N36" s="227"/>
      <c r="O36" s="227"/>
      <c r="P36" s="227"/>
      <c r="Q36" s="227"/>
      <c r="R36" s="227"/>
      <c r="S36" s="227"/>
      <c r="T36" s="227"/>
    </row>
    <row r="37" spans="6:20" x14ac:dyDescent="0.3">
      <c r="F37" s="207"/>
      <c r="G37" s="157"/>
      <c r="H37" s="157"/>
      <c r="I37" s="157"/>
      <c r="J37" s="158"/>
      <c r="K37" s="157"/>
      <c r="L37" s="227"/>
      <c r="M37" s="227"/>
      <c r="N37" s="227"/>
      <c r="O37" s="227"/>
      <c r="P37" s="227"/>
      <c r="Q37" s="227"/>
      <c r="R37" s="227"/>
      <c r="S37" s="227"/>
      <c r="T37" s="227"/>
    </row>
    <row r="38" spans="6:20" ht="15" customHeight="1" x14ac:dyDescent="0.3">
      <c r="F38" s="347" t="s">
        <v>2052</v>
      </c>
      <c r="G38" s="347"/>
      <c r="H38" s="347"/>
      <c r="I38" s="157"/>
      <c r="J38" s="158"/>
      <c r="K38" s="157"/>
      <c r="L38" s="227"/>
      <c r="M38" s="227"/>
      <c r="N38" s="227"/>
      <c r="O38" s="227"/>
      <c r="P38" s="227"/>
      <c r="Q38" s="227"/>
      <c r="R38" s="227"/>
      <c r="S38" s="227"/>
      <c r="T38" s="227"/>
    </row>
    <row r="39" spans="6:20" x14ac:dyDescent="0.3">
      <c r="F39" s="347"/>
      <c r="G39" s="347"/>
      <c r="H39" s="347"/>
      <c r="I39" s="157"/>
      <c r="J39" s="158"/>
      <c r="K39" s="157"/>
      <c r="L39" s="227"/>
      <c r="M39" s="227"/>
      <c r="N39" s="227"/>
      <c r="O39" s="227"/>
      <c r="P39" s="227"/>
      <c r="Q39" s="227"/>
      <c r="R39" s="227"/>
      <c r="S39" s="227"/>
      <c r="T39" s="227"/>
    </row>
    <row r="40" spans="6:20" x14ac:dyDescent="0.3">
      <c r="F40" s="158"/>
      <c r="G40" s="158"/>
      <c r="H40" s="158"/>
      <c r="I40" s="158"/>
      <c r="J40" s="158"/>
      <c r="K40" s="158"/>
      <c r="L40" s="227"/>
      <c r="M40" s="227"/>
      <c r="N40" s="227"/>
      <c r="O40" s="227"/>
      <c r="P40" s="227"/>
      <c r="Q40" s="227"/>
      <c r="R40" s="227"/>
      <c r="S40" s="227"/>
      <c r="T40" s="227"/>
    </row>
    <row r="41" spans="6:20" x14ac:dyDescent="0.3">
      <c r="F41" s="158"/>
      <c r="G41" s="158"/>
      <c r="H41" s="158"/>
      <c r="I41" s="158"/>
      <c r="J41" s="158"/>
      <c r="K41" s="158"/>
      <c r="L41" s="227"/>
      <c r="M41" s="227"/>
      <c r="N41" s="227"/>
      <c r="O41" s="227"/>
      <c r="P41" s="227"/>
      <c r="Q41" s="227"/>
      <c r="R41" s="227"/>
      <c r="S41" s="227"/>
      <c r="T41" s="227"/>
    </row>
    <row r="42" spans="6:20" x14ac:dyDescent="0.3">
      <c r="F42" s="158"/>
      <c r="G42" s="158"/>
      <c r="H42" s="158"/>
      <c r="I42" s="158"/>
      <c r="J42" s="158"/>
      <c r="K42" s="158"/>
      <c r="L42" s="227"/>
      <c r="M42" s="227"/>
      <c r="N42" s="227"/>
      <c r="O42" s="227"/>
      <c r="P42" s="227"/>
      <c r="Q42" s="227"/>
      <c r="R42" s="227"/>
      <c r="S42" s="227"/>
      <c r="T42" s="227"/>
    </row>
    <row r="43" spans="6:20" ht="15.75" customHeight="1" x14ac:dyDescent="0.3">
      <c r="F43" s="348" t="s">
        <v>2083</v>
      </c>
      <c r="G43" s="348"/>
      <c r="H43" s="348"/>
      <c r="I43" s="158"/>
      <c r="J43" s="158"/>
      <c r="K43" s="158"/>
      <c r="L43" s="227"/>
      <c r="M43" s="227"/>
      <c r="N43" s="227"/>
    </row>
    <row r="44" spans="6:20" x14ac:dyDescent="0.3">
      <c r="F44" s="348"/>
      <c r="G44" s="348"/>
      <c r="H44" s="348"/>
      <c r="I44" s="157"/>
      <c r="J44" s="158"/>
      <c r="K44" s="157"/>
      <c r="L44" s="227"/>
      <c r="M44" s="227"/>
      <c r="N44" s="227"/>
    </row>
    <row r="45" spans="6:20" x14ac:dyDescent="0.3">
      <c r="F45" s="348"/>
      <c r="G45" s="348"/>
      <c r="H45" s="348"/>
      <c r="I45" s="157"/>
      <c r="J45" s="158"/>
      <c r="K45" s="157"/>
      <c r="L45" s="227"/>
      <c r="M45" s="227"/>
      <c r="N45" s="227"/>
    </row>
    <row r="46" spans="6:20" x14ac:dyDescent="0.3">
      <c r="F46" s="348"/>
      <c r="G46" s="348"/>
      <c r="H46" s="348"/>
      <c r="I46" s="157"/>
      <c r="J46" s="158"/>
      <c r="K46" s="157"/>
      <c r="L46" s="227"/>
      <c r="M46" s="227"/>
      <c r="N46" s="227"/>
    </row>
    <row r="47" spans="6:20" x14ac:dyDescent="0.3">
      <c r="F47" s="348"/>
      <c r="G47" s="348"/>
      <c r="H47" s="348"/>
      <c r="I47" s="157"/>
      <c r="J47" s="158"/>
      <c r="K47" s="157"/>
      <c r="L47" s="227"/>
      <c r="M47" s="227"/>
      <c r="N47" s="227"/>
    </row>
    <row r="48" spans="6:20" x14ac:dyDescent="0.3">
      <c r="F48" s="348"/>
      <c r="G48" s="348"/>
      <c r="H48" s="348"/>
      <c r="I48" s="157"/>
      <c r="J48" s="158"/>
      <c r="K48" s="157"/>
      <c r="L48" s="227"/>
      <c r="M48" s="227"/>
      <c r="N48" s="227"/>
    </row>
    <row r="49" spans="6:14" ht="18.75" customHeight="1" x14ac:dyDescent="0.3">
      <c r="F49" s="348"/>
      <c r="G49" s="348"/>
      <c r="H49" s="348"/>
      <c r="I49" s="157"/>
      <c r="J49" s="158"/>
      <c r="K49" s="157"/>
      <c r="L49" s="227"/>
      <c r="M49" s="227"/>
      <c r="N49" s="227"/>
    </row>
    <row r="50" spans="6:14" ht="15.75" customHeight="1" x14ac:dyDescent="0.3">
      <c r="F50" s="207"/>
      <c r="G50" s="157"/>
      <c r="H50" s="157"/>
      <c r="I50" s="157"/>
      <c r="J50" s="158"/>
      <c r="K50" s="157"/>
      <c r="L50" s="227"/>
      <c r="M50" s="227"/>
      <c r="N50" s="227"/>
    </row>
    <row r="51" spans="6:14" x14ac:dyDescent="0.3">
      <c r="F51" s="207"/>
      <c r="G51" s="157"/>
      <c r="H51" s="157"/>
      <c r="I51" s="157"/>
      <c r="J51" s="158"/>
      <c r="K51" s="157"/>
      <c r="L51" s="227"/>
      <c r="M51" s="227"/>
      <c r="N51" s="227"/>
    </row>
    <row r="52" spans="6:14" x14ac:dyDescent="0.3">
      <c r="F52" s="207"/>
      <c r="G52" s="157"/>
      <c r="H52" s="157"/>
      <c r="I52" s="157"/>
      <c r="J52" s="158"/>
      <c r="K52" s="157"/>
      <c r="L52" s="227"/>
      <c r="M52" s="227"/>
      <c r="N52" s="227"/>
    </row>
    <row r="53" spans="6:14" x14ac:dyDescent="0.3">
      <c r="F53" s="206"/>
      <c r="G53" s="206"/>
      <c r="H53" s="206"/>
      <c r="I53" s="206"/>
      <c r="J53" s="206"/>
      <c r="K53" s="206"/>
      <c r="L53" s="227"/>
      <c r="M53" s="227"/>
      <c r="N53" s="227"/>
    </row>
    <row r="54" spans="6:14" ht="15.75" customHeight="1" thickBot="1" x14ac:dyDescent="0.35">
      <c r="F54" s="355"/>
      <c r="G54" s="355"/>
      <c r="H54" s="355"/>
      <c r="I54" s="355"/>
      <c r="J54" s="355"/>
      <c r="K54" s="355"/>
      <c r="L54" s="355"/>
      <c r="M54" s="355"/>
      <c r="N54" s="355"/>
    </row>
    <row r="55" spans="6:14" x14ac:dyDescent="0.3">
      <c r="F55" s="356"/>
      <c r="G55" s="356"/>
      <c r="H55" s="356"/>
      <c r="I55" s="356"/>
      <c r="J55" s="356"/>
      <c r="K55" s="356"/>
      <c r="L55" s="356"/>
      <c r="M55" s="356"/>
      <c r="N55" s="356"/>
    </row>
    <row r="56" spans="6:14" ht="16.5" thickBot="1" x14ac:dyDescent="0.35">
      <c r="F56" s="328" t="s">
        <v>33</v>
      </c>
      <c r="G56" s="329"/>
      <c r="H56" s="329"/>
      <c r="I56" s="329"/>
      <c r="J56" s="329"/>
      <c r="K56" s="329"/>
      <c r="L56" s="329"/>
      <c r="M56" s="329"/>
      <c r="N56" s="329"/>
    </row>
    <row r="57" spans="6:14" x14ac:dyDescent="0.3">
      <c r="F57" s="330" t="s">
        <v>34</v>
      </c>
      <c r="G57" s="331"/>
      <c r="H57" s="331"/>
      <c r="I57" s="331"/>
      <c r="J57" s="331"/>
      <c r="K57" s="331"/>
      <c r="L57" s="331"/>
      <c r="M57" s="331"/>
      <c r="N57" s="331"/>
    </row>
    <row r="58" spans="6:14" ht="16.5" thickBot="1" x14ac:dyDescent="0.35">
      <c r="F58" s="341"/>
      <c r="G58" s="341"/>
      <c r="H58" s="341"/>
      <c r="I58" s="341"/>
      <c r="J58" s="341"/>
      <c r="K58" s="341"/>
      <c r="L58" s="341"/>
      <c r="M58" s="341"/>
      <c r="N58" s="341"/>
    </row>
    <row r="59" spans="6:14" x14ac:dyDescent="0.3">
      <c r="F59" s="316" t="s">
        <v>35</v>
      </c>
      <c r="G59" s="316"/>
      <c r="H59" s="316"/>
      <c r="I59" s="316"/>
      <c r="J59" s="316"/>
      <c r="K59" s="316"/>
      <c r="L59" s="316"/>
      <c r="M59" s="316"/>
      <c r="N59" s="316"/>
    </row>
    <row r="60" spans="6:14" ht="15.75" customHeight="1" x14ac:dyDescent="0.3">
      <c r="F60" s="307" t="s">
        <v>36</v>
      </c>
      <c r="G60" s="307"/>
      <c r="H60" s="307"/>
      <c r="I60" s="307"/>
      <c r="J60" s="307"/>
      <c r="K60" s="307"/>
      <c r="L60" s="307"/>
      <c r="M60" s="307"/>
      <c r="N60" s="307"/>
    </row>
    <row r="61" spans="6:14" x14ac:dyDescent="0.3">
      <c r="F61" s="316" t="s">
        <v>38</v>
      </c>
      <c r="G61" s="316"/>
      <c r="H61" s="316"/>
      <c r="I61" s="316"/>
      <c r="J61" s="316"/>
      <c r="K61" s="316"/>
      <c r="L61" s="316"/>
      <c r="M61" s="316"/>
      <c r="N61" s="316"/>
    </row>
  </sheetData>
  <sheetProtection insertRows="0"/>
  <protectedRanges>
    <protectedRange algorithmName="SHA-512" hashValue="19r0bVvPR7yZA0UiYij7Tv1CBk3noIABvFePbLhCJ4nk3L6A+Fy+RdPPS3STf+a52x4pG2PQK4FAkXK9epnlIA==" saltValue="gQC4yrLvnbJqxYZ0KSEoZA==" spinCount="100000" sqref="K28 I22:K26 F22:G26" name="Government revenues"/>
  </protectedRanges>
  <mergeCells count="26">
    <mergeCell ref="F61:N61"/>
    <mergeCell ref="F18:K18"/>
    <mergeCell ref="F8:N8"/>
    <mergeCell ref="F9:N9"/>
    <mergeCell ref="F10:N10"/>
    <mergeCell ref="F11:N11"/>
    <mergeCell ref="F12:N12"/>
    <mergeCell ref="F13:N13"/>
    <mergeCell ref="F14:N14"/>
    <mergeCell ref="F15:N15"/>
    <mergeCell ref="M18:N18"/>
    <mergeCell ref="F54:N54"/>
    <mergeCell ref="F55:N55"/>
    <mergeCell ref="F56:N56"/>
    <mergeCell ref="F60:N60"/>
    <mergeCell ref="F57:N57"/>
    <mergeCell ref="F58:N58"/>
    <mergeCell ref="F59:N59"/>
    <mergeCell ref="F20:K20"/>
    <mergeCell ref="F16:N16"/>
    <mergeCell ref="M19:N19"/>
    <mergeCell ref="M25:N25"/>
    <mergeCell ref="M21:N21"/>
    <mergeCell ref="M22:N24"/>
    <mergeCell ref="F38:H39"/>
    <mergeCell ref="F43:H49"/>
  </mergeCells>
  <dataValidations count="10">
    <dataValidation type="textLength" allowBlank="1" showInputMessage="1" showErrorMessage="1" errorTitle="Please do not edit these cells" error="Please do not edit these cells" sqref="F34:K35 F21:H21 J21:K21 F41:F42 I40:K43 G40:H42"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53:K53" xr:uid="{B41B3659-95C0-4782-8249-C45F1BA8CF71}">
      <formula1>10000</formula1>
      <formula2>50000</formula2>
    </dataValidation>
    <dataValidation type="textLength" allowBlank="1" showInputMessage="1" showErrorMessage="1" sqref="L34:N53 B7:K20 F54:N58 B54:E61 B27:H33 K27:N33 I27:J27 J29 I31:J33 L7:O21 L22:N26 A7:A61 O22:O53" xr:uid="{C34C43B0-4B88-4697-A1F8-6046FF94A4E3}">
      <formula1>9999999</formula1>
      <formula2>99999999</formula2>
    </dataValidation>
    <dataValidation type="textLength" allowBlank="1" showInputMessage="1" showErrorMessage="1" errorTitle="Do not edit these cells" error="Please do not edit these cells" sqref="F59:N61" xr:uid="{F2954D87-D339-415D-9481-D75E0A4DEE87}">
      <formula1>9999999</formula1>
      <formula2>99999999</formula2>
    </dataValidation>
    <dataValidation type="whole" allowBlank="1" showInputMessage="1" showErrorMessage="1" sqref="I28:J28 I30:J30" xr:uid="{89211BE3-9C99-4B00-84AC-51B5A538A063}">
      <formula1>1</formula1>
      <formula2>2</formula2>
    </dataValidation>
    <dataValidation type="list" allowBlank="1" showInputMessage="1" showErrorMessage="1" promptTitle="Receiving government agency" prompt="Input the name of the government recipient here._x000a__x000a_Please refrain from using acronyms, and input complete name" sqref="I22:I23 I25:I26" xr:uid="{57095CD9-1E20-4D31-9AD8-7B9AE2AF9C32}">
      <formula1>Government_entities_list</formula1>
    </dataValidation>
    <dataValidation type="list" allowBlank="1" showInputMessage="1" showErrorMessage="1" sqref="F22:F26" xr:uid="{00000000-0002-0000-0300-000003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H22:H26" xr:uid="{D5542179-2FB1-4F51-A9A0-8B4969D42E2C}"/>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26" xr:uid="{E188CC06-04C5-4523-9D0F-33E094E7A8EB}">
      <formula1>0.1</formula1>
      <formula2>0.2</formula2>
    </dataValidation>
  </dataValidations>
  <hyperlinks>
    <hyperlink ref="M19" r:id="rId1" location="r5-1" display="EITI Requirement 5.1" xr:uid="{D1298250-E9A8-4B35-9832-EB42334EC5CC}"/>
    <hyperlink ref="F20" r:id="rId2" location="r4-1" display="EITI Requirement 4.1" xr:uid="{EB616848-9320-443F-A042-28F04868856E}"/>
    <hyperlink ref="F57:J57" r:id="rId3" display="Give us your feedback or report a conflict in the data! Write to us at  data@eiti.org" xr:uid="{75CFFD54-1803-40DD-84A4-A9C2A50A545A}"/>
    <hyperlink ref="F56:J56" r:id="rId4" display="For the latest version of Summary data templates, see  https://eiti.org/summary-data-template" xr:uid="{ECA922EE-70EB-44CD-BCF7-6E5E128D70CD}"/>
    <hyperlink ref="M25:N25" r:id="rId5" display="or, https://www.imf.org/external/np/sta/gfsm/" xr:uid="{284D235A-5255-4F28-9EE1-D745AE57E870}"/>
  </hyperlinks>
  <pageMargins left="0.7" right="0.7" top="0.75" bottom="0.75" header="0.3" footer="0.3"/>
  <pageSetup paperSize="9" orientation="portrait" r:id="rId6"/>
  <colBreaks count="1" manualBreakCount="1">
    <brk id="12" max="1048575" man="1"/>
  </colBreaks>
  <drawing r:id="rId7"/>
  <tableParts count="1">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promptTitle="Please select sector" prompt="Please select the relevant sector from the list" xr:uid="{6D0425A3-0C8C-45E2-869B-2175D77CA88E}">
          <x14:formula1>
            <xm:f>Lists!$AA$3:$AA$9</xm:f>
          </x14:formula1>
          <xm:sqref>G22:G26</xm:sqref>
        </x14:dataValidation>
        <x14:dataValidation type="list" allowBlank="1" showInputMessage="1" showErrorMessage="1" xr:uid="{84FF5E48-7B81-4123-B271-67A5E717896F}">
          <x14:formula1>
            <xm:f>Lists!$I$11:$I$168</xm:f>
          </x14:formula1>
          <xm:sqref>K22:K26</xm:sqref>
        </x14:dataValidation>
        <x14:dataValidation type="list" allowBlank="1" showInputMessage="1" showErrorMessage="1" xr:uid="{00000000-0002-0000-0300-000000000000}">
          <x14:formula1>
            <xm:f>Lists!$S$2:$S$29</xm:f>
          </x14:formula1>
          <xm:sqref>B22:E26</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entities'!$B$15:$B$15</xm:f>
          </x14:formula1>
          <xm:sqref>I24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75"/>
  <sheetViews>
    <sheetView showGridLines="0" topLeftCell="A5" zoomScale="80" zoomScaleNormal="80" workbookViewId="0">
      <selection activeCell="A16" sqref="A16"/>
    </sheetView>
  </sheetViews>
  <sheetFormatPr baseColWidth="10" defaultColWidth="9.140625" defaultRowHeight="14.25" x14ac:dyDescent="0.25"/>
  <cols>
    <col min="1" max="1" width="3.85546875" style="19" customWidth="1"/>
    <col min="2" max="2" width="0.140625" style="19" customWidth="1"/>
    <col min="3" max="3" width="71.28515625" style="19" customWidth="1"/>
    <col min="4" max="4" width="62.140625" style="19" customWidth="1"/>
    <col min="5" max="5" width="52.85546875" style="19" customWidth="1"/>
    <col min="6" max="7" width="11.85546875" style="19" customWidth="1"/>
    <col min="8" max="8" width="7.85546875" style="19" customWidth="1"/>
    <col min="9" max="9" width="8" style="19" customWidth="1"/>
    <col min="10" max="10" width="22.5703125" style="19" customWidth="1"/>
    <col min="11" max="11" width="37.28515625" style="19" bestFit="1" customWidth="1"/>
    <col min="12" max="12" width="38.5703125" style="19" bestFit="1" customWidth="1"/>
    <col min="13" max="13" width="26" style="19" bestFit="1" customWidth="1"/>
    <col min="14" max="14" width="16.7109375" style="19" bestFit="1" customWidth="1"/>
    <col min="15" max="15" width="4" style="19" customWidth="1"/>
    <col min="16" max="16" width="9.140625" style="19"/>
    <col min="17" max="33" width="15.85546875" style="25" customWidth="1"/>
    <col min="34" max="16384" width="9.140625" style="19"/>
  </cols>
  <sheetData>
    <row r="1" spans="2:34" x14ac:dyDescent="0.25">
      <c r="B1" s="208"/>
      <c r="C1" s="25"/>
      <c r="D1" s="25"/>
      <c r="E1" s="25"/>
      <c r="F1" s="25"/>
      <c r="G1" s="25"/>
      <c r="H1" s="25"/>
      <c r="I1" s="25"/>
      <c r="J1" s="25"/>
      <c r="K1" s="25"/>
      <c r="L1" s="208"/>
      <c r="M1" s="208"/>
      <c r="N1" s="208"/>
      <c r="O1" s="208"/>
      <c r="P1" s="208"/>
      <c r="AH1" s="208"/>
    </row>
    <row r="2" spans="2:34" s="42" customFormat="1" ht="15.75" x14ac:dyDescent="0.3">
      <c r="B2" s="227"/>
      <c r="C2" s="317" t="s">
        <v>344</v>
      </c>
      <c r="D2" s="317"/>
      <c r="E2" s="317"/>
      <c r="F2" s="317"/>
      <c r="G2" s="317"/>
      <c r="H2" s="317"/>
      <c r="I2" s="317"/>
      <c r="J2" s="317"/>
      <c r="K2" s="317"/>
      <c r="L2" s="317"/>
      <c r="M2" s="317"/>
      <c r="N2" s="317"/>
      <c r="O2" s="227"/>
      <c r="P2" s="227"/>
      <c r="Q2" s="231"/>
      <c r="R2" s="231"/>
      <c r="S2" s="231"/>
      <c r="T2" s="231"/>
      <c r="U2" s="231"/>
      <c r="V2" s="231"/>
      <c r="W2" s="231"/>
      <c r="X2" s="231"/>
      <c r="Y2" s="231"/>
      <c r="Z2" s="231"/>
      <c r="AA2" s="231"/>
      <c r="AB2" s="231"/>
      <c r="AC2" s="231"/>
      <c r="AD2" s="231"/>
      <c r="AE2" s="231"/>
      <c r="AF2" s="231"/>
      <c r="AG2" s="231"/>
      <c r="AH2" s="227"/>
    </row>
    <row r="3" spans="2:34" ht="21" customHeight="1" x14ac:dyDescent="0.25">
      <c r="B3" s="208"/>
      <c r="C3" s="361" t="s">
        <v>345</v>
      </c>
      <c r="D3" s="361"/>
      <c r="E3" s="361"/>
      <c r="F3" s="361"/>
      <c r="G3" s="361"/>
      <c r="H3" s="361"/>
      <c r="I3" s="361"/>
      <c r="J3" s="361"/>
      <c r="K3" s="361"/>
      <c r="L3" s="361"/>
      <c r="M3" s="361"/>
      <c r="N3" s="361"/>
      <c r="O3" s="208"/>
      <c r="P3" s="208"/>
      <c r="AH3" s="208"/>
    </row>
    <row r="4" spans="2:34" s="42" customFormat="1" ht="15.6" customHeight="1" x14ac:dyDescent="0.3">
      <c r="B4" s="227"/>
      <c r="C4" s="357" t="s">
        <v>346</v>
      </c>
      <c r="D4" s="357"/>
      <c r="E4" s="357"/>
      <c r="F4" s="357"/>
      <c r="G4" s="357"/>
      <c r="H4" s="357"/>
      <c r="I4" s="357"/>
      <c r="J4" s="357"/>
      <c r="K4" s="357"/>
      <c r="L4" s="357"/>
      <c r="M4" s="357"/>
      <c r="N4" s="357"/>
      <c r="O4" s="227"/>
      <c r="P4" s="227"/>
      <c r="Q4" s="231"/>
      <c r="R4" s="231"/>
      <c r="S4" s="231"/>
      <c r="T4" s="231"/>
      <c r="U4" s="231"/>
      <c r="V4" s="231"/>
      <c r="W4" s="231"/>
      <c r="X4" s="231"/>
      <c r="Y4" s="231"/>
      <c r="Z4" s="231"/>
      <c r="AA4" s="231"/>
      <c r="AB4" s="231"/>
      <c r="AC4" s="231"/>
      <c r="AD4" s="231"/>
      <c r="AE4" s="231"/>
      <c r="AF4" s="231"/>
      <c r="AG4" s="231"/>
      <c r="AH4" s="227"/>
    </row>
    <row r="5" spans="2:34" s="42" customFormat="1" ht="15.6" customHeight="1" x14ac:dyDescent="0.3">
      <c r="B5" s="227"/>
      <c r="C5" s="357" t="s">
        <v>347</v>
      </c>
      <c r="D5" s="357"/>
      <c r="E5" s="357"/>
      <c r="F5" s="357"/>
      <c r="G5" s="357"/>
      <c r="H5" s="357"/>
      <c r="I5" s="357"/>
      <c r="J5" s="357"/>
      <c r="K5" s="357"/>
      <c r="L5" s="357"/>
      <c r="M5" s="357"/>
      <c r="N5" s="357"/>
      <c r="O5" s="227"/>
      <c r="P5" s="227"/>
      <c r="Q5" s="231"/>
      <c r="R5" s="231"/>
      <c r="S5" s="231"/>
      <c r="T5" s="231"/>
      <c r="U5" s="231"/>
      <c r="V5" s="231"/>
      <c r="W5" s="231"/>
      <c r="X5" s="231"/>
      <c r="Y5" s="231"/>
      <c r="Z5" s="231"/>
      <c r="AA5" s="231"/>
      <c r="AB5" s="231"/>
      <c r="AC5" s="231"/>
      <c r="AD5" s="231"/>
      <c r="AE5" s="231"/>
      <c r="AF5" s="231"/>
      <c r="AG5" s="231"/>
      <c r="AH5" s="227"/>
    </row>
    <row r="6" spans="2:34" s="42" customFormat="1" ht="15.6" customHeight="1" x14ac:dyDescent="0.3">
      <c r="B6" s="227"/>
      <c r="C6" s="357" t="s">
        <v>348</v>
      </c>
      <c r="D6" s="357"/>
      <c r="E6" s="357"/>
      <c r="F6" s="357"/>
      <c r="G6" s="357"/>
      <c r="H6" s="357"/>
      <c r="I6" s="357"/>
      <c r="J6" s="357"/>
      <c r="K6" s="357"/>
      <c r="L6" s="357"/>
      <c r="M6" s="357"/>
      <c r="N6" s="357"/>
      <c r="O6" s="227"/>
      <c r="P6" s="227"/>
      <c r="Q6" s="231"/>
      <c r="R6" s="231"/>
      <c r="S6" s="231"/>
      <c r="T6" s="231"/>
      <c r="U6" s="231"/>
      <c r="V6" s="231"/>
      <c r="W6" s="231"/>
      <c r="X6" s="231"/>
      <c r="Y6" s="231"/>
      <c r="Z6" s="231"/>
      <c r="AA6" s="231"/>
      <c r="AB6" s="231"/>
      <c r="AC6" s="231"/>
      <c r="AD6" s="231"/>
      <c r="AE6" s="231"/>
      <c r="AF6" s="231"/>
      <c r="AG6" s="231"/>
      <c r="AH6" s="227"/>
    </row>
    <row r="7" spans="2:34" s="42" customFormat="1" ht="15.6" customHeight="1" x14ac:dyDescent="0.3">
      <c r="B7" s="227"/>
      <c r="C7" s="357" t="s">
        <v>349</v>
      </c>
      <c r="D7" s="357"/>
      <c r="E7" s="357"/>
      <c r="F7" s="357"/>
      <c r="G7" s="357"/>
      <c r="H7" s="357"/>
      <c r="I7" s="357"/>
      <c r="J7" s="357"/>
      <c r="K7" s="357"/>
      <c r="L7" s="357"/>
      <c r="M7" s="357"/>
      <c r="N7" s="357"/>
      <c r="O7" s="227"/>
      <c r="P7" s="227"/>
      <c r="Q7" s="231"/>
      <c r="R7" s="231"/>
      <c r="S7" s="231"/>
      <c r="T7" s="231"/>
      <c r="U7" s="231"/>
      <c r="V7" s="231"/>
      <c r="W7" s="231"/>
      <c r="X7" s="231"/>
      <c r="Y7" s="231"/>
      <c r="Z7" s="231"/>
      <c r="AA7" s="231"/>
      <c r="AB7" s="231"/>
      <c r="AC7" s="231"/>
      <c r="AD7" s="231"/>
      <c r="AE7" s="231"/>
      <c r="AF7" s="231"/>
      <c r="AG7" s="231"/>
      <c r="AH7" s="227"/>
    </row>
    <row r="8" spans="2:34" s="42" customFormat="1" ht="15.6" customHeight="1" x14ac:dyDescent="0.3">
      <c r="B8" s="227"/>
      <c r="C8" s="357" t="s">
        <v>350</v>
      </c>
      <c r="D8" s="357"/>
      <c r="E8" s="357"/>
      <c r="F8" s="357"/>
      <c r="G8" s="357"/>
      <c r="H8" s="357"/>
      <c r="I8" s="357"/>
      <c r="J8" s="357"/>
      <c r="K8" s="357"/>
      <c r="L8" s="357"/>
      <c r="M8" s="357"/>
      <c r="N8" s="357"/>
      <c r="O8" s="227"/>
      <c r="P8" s="227"/>
      <c r="Q8" s="231"/>
      <c r="R8" s="231"/>
      <c r="S8" s="231"/>
      <c r="T8" s="231"/>
      <c r="U8" s="231"/>
      <c r="V8" s="231"/>
      <c r="W8" s="231"/>
      <c r="X8" s="231"/>
      <c r="Y8" s="231"/>
      <c r="Z8" s="231"/>
      <c r="AA8" s="231"/>
      <c r="AB8" s="231"/>
      <c r="AC8" s="231"/>
      <c r="AD8" s="231"/>
      <c r="AE8" s="231"/>
      <c r="AF8" s="231"/>
      <c r="AG8" s="231"/>
      <c r="AH8" s="227"/>
    </row>
    <row r="9" spans="2:34" s="42" customFormat="1" ht="15.75" x14ac:dyDescent="0.3">
      <c r="B9" s="227"/>
      <c r="C9" s="332" t="s">
        <v>247</v>
      </c>
      <c r="D9" s="332"/>
      <c r="E9" s="332"/>
      <c r="F9" s="332"/>
      <c r="G9" s="332"/>
      <c r="H9" s="332"/>
      <c r="I9" s="332"/>
      <c r="J9" s="332"/>
      <c r="K9" s="332"/>
      <c r="L9" s="332"/>
      <c r="M9" s="332"/>
      <c r="N9" s="332"/>
      <c r="O9" s="227"/>
      <c r="P9" s="227"/>
      <c r="Q9" s="231"/>
      <c r="R9" s="231"/>
      <c r="S9" s="231"/>
      <c r="T9" s="231"/>
      <c r="U9" s="231"/>
      <c r="V9" s="231"/>
      <c r="W9" s="231"/>
      <c r="X9" s="231"/>
      <c r="Y9" s="231"/>
      <c r="Z9" s="231"/>
      <c r="AA9" s="231"/>
      <c r="AB9" s="231"/>
      <c r="AC9" s="231"/>
      <c r="AD9" s="231"/>
      <c r="AE9" s="231"/>
      <c r="AF9" s="231"/>
      <c r="AG9" s="231"/>
      <c r="AH9" s="227"/>
    </row>
    <row r="10" spans="2:34" x14ac:dyDescent="0.25">
      <c r="B10" s="208"/>
      <c r="C10" s="359"/>
      <c r="D10" s="359"/>
      <c r="E10" s="359"/>
      <c r="F10" s="359"/>
      <c r="G10" s="359"/>
      <c r="H10" s="359"/>
      <c r="I10" s="359"/>
      <c r="J10" s="359"/>
      <c r="K10" s="359"/>
      <c r="L10" s="359"/>
      <c r="M10" s="359"/>
      <c r="N10" s="359"/>
      <c r="O10" s="208"/>
      <c r="P10" s="208"/>
      <c r="AH10" s="208"/>
    </row>
    <row r="11" spans="2:34" ht="24" x14ac:dyDescent="0.25">
      <c r="B11" s="208"/>
      <c r="C11" s="334" t="s">
        <v>351</v>
      </c>
      <c r="D11" s="334"/>
      <c r="E11" s="334"/>
      <c r="F11" s="334"/>
      <c r="G11" s="334"/>
      <c r="H11" s="334"/>
      <c r="I11" s="334"/>
      <c r="J11" s="334"/>
      <c r="K11" s="334"/>
      <c r="L11" s="334"/>
      <c r="M11" s="334"/>
      <c r="N11" s="334"/>
      <c r="O11" s="208"/>
      <c r="P11" s="208"/>
      <c r="AH11" s="208"/>
    </row>
    <row r="12" spans="2:34" s="42" customFormat="1" ht="14.25" customHeight="1" x14ac:dyDescent="0.3">
      <c r="B12" s="227"/>
      <c r="C12" s="227"/>
      <c r="D12" s="227"/>
      <c r="E12" s="227"/>
      <c r="F12" s="227"/>
      <c r="G12" s="227"/>
      <c r="H12" s="227"/>
      <c r="I12" s="227"/>
      <c r="J12" s="227"/>
      <c r="K12" s="227"/>
      <c r="L12" s="227"/>
      <c r="M12" s="227"/>
      <c r="N12" s="227"/>
      <c r="O12" s="227"/>
      <c r="P12" s="227"/>
      <c r="Q12" s="231"/>
      <c r="R12" s="231"/>
      <c r="S12" s="231"/>
      <c r="T12" s="231"/>
      <c r="U12" s="231"/>
      <c r="V12" s="231"/>
      <c r="W12" s="231"/>
      <c r="X12" s="231"/>
      <c r="Y12" s="231"/>
      <c r="Z12" s="231"/>
      <c r="AA12" s="231"/>
      <c r="AB12" s="231"/>
      <c r="AC12" s="231"/>
      <c r="AD12" s="231"/>
      <c r="AE12" s="231"/>
      <c r="AF12" s="231"/>
      <c r="AG12" s="231"/>
      <c r="AH12" s="227"/>
    </row>
    <row r="13" spans="2:34" s="42" customFormat="1" ht="15.75" customHeight="1" x14ac:dyDescent="0.3">
      <c r="B13" s="342" t="s">
        <v>352</v>
      </c>
      <c r="C13" s="342"/>
      <c r="D13" s="342"/>
      <c r="E13" s="342"/>
      <c r="F13" s="342"/>
      <c r="G13" s="342"/>
      <c r="H13" s="342"/>
      <c r="I13" s="342"/>
      <c r="J13" s="342"/>
      <c r="K13" s="342"/>
      <c r="L13" s="342"/>
      <c r="M13" s="342"/>
      <c r="N13" s="342"/>
      <c r="O13" s="227"/>
      <c r="P13" s="227"/>
      <c r="Q13" s="231"/>
      <c r="R13" s="231"/>
      <c r="S13" s="231"/>
      <c r="T13" s="231"/>
      <c r="U13" s="231"/>
      <c r="V13" s="231"/>
      <c r="W13" s="231"/>
      <c r="X13" s="231"/>
      <c r="Y13" s="231"/>
      <c r="Z13" s="231"/>
      <c r="AA13" s="231"/>
      <c r="AB13" s="231"/>
      <c r="AC13" s="231"/>
      <c r="AD13" s="231"/>
      <c r="AE13" s="231"/>
      <c r="AF13" s="231"/>
      <c r="AG13" s="231"/>
      <c r="AH13" s="227"/>
    </row>
    <row r="14" spans="2:34" s="42" customFormat="1" ht="15.75" x14ac:dyDescent="0.3">
      <c r="B14" s="227" t="s">
        <v>263</v>
      </c>
      <c r="C14" s="227" t="s">
        <v>353</v>
      </c>
      <c r="D14" s="227" t="s">
        <v>324</v>
      </c>
      <c r="E14" s="227" t="s">
        <v>323</v>
      </c>
      <c r="F14" s="227" t="s">
        <v>354</v>
      </c>
      <c r="G14" s="227" t="s">
        <v>355</v>
      </c>
      <c r="H14" s="227" t="s">
        <v>356</v>
      </c>
      <c r="I14" s="227" t="s">
        <v>357</v>
      </c>
      <c r="J14" s="227" t="s">
        <v>325</v>
      </c>
      <c r="K14" s="227" t="s">
        <v>358</v>
      </c>
      <c r="L14" s="227" t="s">
        <v>359</v>
      </c>
      <c r="M14" s="227" t="s">
        <v>360</v>
      </c>
      <c r="N14" s="227" t="s">
        <v>361</v>
      </c>
      <c r="O14" s="227"/>
      <c r="P14" s="227"/>
      <c r="Q14" s="227"/>
      <c r="R14" s="231"/>
      <c r="S14" s="231"/>
      <c r="T14" s="231"/>
      <c r="U14" s="231"/>
      <c r="V14" s="231"/>
      <c r="W14" s="231"/>
      <c r="X14" s="231"/>
      <c r="Y14" s="231"/>
      <c r="Z14" s="231"/>
      <c r="AA14" s="231"/>
      <c r="AB14" s="231"/>
      <c r="AC14" s="231"/>
      <c r="AD14" s="231"/>
      <c r="AE14" s="231"/>
      <c r="AF14" s="231"/>
      <c r="AG14" s="231"/>
      <c r="AH14" s="231"/>
    </row>
    <row r="15" spans="2:34" s="42" customFormat="1" ht="15.75" x14ac:dyDescent="0.3">
      <c r="B15" s="227" t="str">
        <f>VLOOKUP(C15,Companies[],3,FALSE)</f>
        <v>Oil &amp; Gas</v>
      </c>
      <c r="C15" s="227" t="s">
        <v>270</v>
      </c>
      <c r="D15" s="260" t="s">
        <v>2030</v>
      </c>
      <c r="E15" s="260" t="s">
        <v>1991</v>
      </c>
      <c r="F15" s="260" t="s">
        <v>66</v>
      </c>
      <c r="G15" s="260" t="s">
        <v>66</v>
      </c>
      <c r="H15" s="260"/>
      <c r="I15" s="260" t="s">
        <v>88</v>
      </c>
      <c r="J15" s="261">
        <v>8111338.3499999996</v>
      </c>
      <c r="K15" s="227"/>
      <c r="L15" s="227"/>
      <c r="M15" s="227"/>
      <c r="N15" s="227"/>
      <c r="O15" s="227"/>
      <c r="P15" s="227"/>
      <c r="Q15" s="227"/>
      <c r="R15" s="231"/>
      <c r="S15" s="231"/>
      <c r="T15" s="231"/>
      <c r="U15" s="231"/>
      <c r="V15" s="231"/>
      <c r="W15" s="231"/>
      <c r="X15" s="231"/>
      <c r="Y15" s="231"/>
      <c r="Z15" s="231"/>
      <c r="AA15" s="231"/>
      <c r="AB15" s="231"/>
      <c r="AC15" s="231"/>
      <c r="AD15" s="231"/>
      <c r="AE15" s="231"/>
      <c r="AF15" s="231"/>
      <c r="AG15" s="231"/>
      <c r="AH15" s="231"/>
    </row>
    <row r="16" spans="2:34" s="42" customFormat="1" ht="15.75" x14ac:dyDescent="0.3">
      <c r="B16" s="227" t="str">
        <f>VLOOKUP(C16,Companies[],3,FALSE)</f>
        <v>Oil &amp; Gas</v>
      </c>
      <c r="C16" s="227" t="s">
        <v>270</v>
      </c>
      <c r="D16" s="260" t="s">
        <v>2080</v>
      </c>
      <c r="E16" s="260" t="s">
        <v>1994</v>
      </c>
      <c r="F16" s="260" t="s">
        <v>66</v>
      </c>
      <c r="G16" s="260" t="s">
        <v>66</v>
      </c>
      <c r="H16" s="260"/>
      <c r="I16" s="260" t="s">
        <v>88</v>
      </c>
      <c r="J16" s="261">
        <v>20023981.390000001</v>
      </c>
      <c r="K16" s="227"/>
      <c r="L16" s="227"/>
      <c r="M16" s="227"/>
      <c r="N16" s="227"/>
      <c r="O16" s="227"/>
      <c r="P16" s="227"/>
      <c r="Q16" s="227"/>
      <c r="R16" s="231"/>
      <c r="S16" s="231"/>
      <c r="T16" s="231"/>
      <c r="U16" s="231"/>
      <c r="V16" s="231"/>
      <c r="W16" s="231"/>
      <c r="X16" s="231"/>
      <c r="Y16" s="231"/>
      <c r="Z16" s="231"/>
      <c r="AA16" s="231"/>
      <c r="AB16" s="231"/>
      <c r="AC16" s="231"/>
      <c r="AD16" s="231"/>
      <c r="AE16" s="231"/>
      <c r="AF16" s="231"/>
      <c r="AG16" s="231"/>
      <c r="AH16" s="231"/>
    </row>
    <row r="17" spans="2:34" s="42" customFormat="1" ht="15.75" x14ac:dyDescent="0.3">
      <c r="B17" s="227" t="str">
        <f>VLOOKUP(C17,Companies[],3,FALSE)</f>
        <v>Mining</v>
      </c>
      <c r="C17" s="227" t="s">
        <v>272</v>
      </c>
      <c r="D17" s="260" t="s">
        <v>2040</v>
      </c>
      <c r="E17" s="260" t="s">
        <v>1992</v>
      </c>
      <c r="F17" s="260" t="s">
        <v>66</v>
      </c>
      <c r="G17" s="260" t="s">
        <v>66</v>
      </c>
      <c r="H17" s="260"/>
      <c r="I17" s="260" t="s">
        <v>88</v>
      </c>
      <c r="J17" s="261">
        <v>3188260.23</v>
      </c>
      <c r="K17" s="227"/>
      <c r="L17" s="227"/>
      <c r="M17" s="227"/>
      <c r="N17" s="227"/>
      <c r="O17" s="227"/>
      <c r="P17" s="227"/>
      <c r="Q17" s="227"/>
      <c r="R17" s="231"/>
      <c r="S17" s="231"/>
      <c r="T17" s="231"/>
      <c r="U17" s="231"/>
      <c r="V17" s="231"/>
      <c r="W17" s="231"/>
      <c r="X17" s="231"/>
      <c r="Y17" s="231"/>
      <c r="Z17" s="231"/>
      <c r="AA17" s="231"/>
      <c r="AB17" s="231"/>
      <c r="AC17" s="231"/>
      <c r="AD17" s="231"/>
      <c r="AE17" s="231"/>
      <c r="AF17" s="231"/>
      <c r="AG17" s="231"/>
      <c r="AH17" s="231"/>
    </row>
    <row r="18" spans="2:34" s="42" customFormat="1" ht="15.75" x14ac:dyDescent="0.3">
      <c r="B18" s="227" t="str">
        <f>VLOOKUP(C18,Companies[],3,FALSE)</f>
        <v>Mining</v>
      </c>
      <c r="C18" s="227" t="s">
        <v>272</v>
      </c>
      <c r="D18" s="260" t="s">
        <v>2030</v>
      </c>
      <c r="E18" s="260" t="s">
        <v>1991</v>
      </c>
      <c r="F18" s="260" t="s">
        <v>66</v>
      </c>
      <c r="G18" s="260" t="s">
        <v>66</v>
      </c>
      <c r="H18" s="260"/>
      <c r="I18" s="260" t="s">
        <v>88</v>
      </c>
      <c r="J18" s="261">
        <v>2071128.98</v>
      </c>
      <c r="K18" s="227"/>
      <c r="L18" s="227"/>
      <c r="M18" s="227"/>
      <c r="N18" s="227"/>
      <c r="O18" s="227"/>
      <c r="P18" s="227"/>
      <c r="Q18" s="227"/>
      <c r="R18" s="231"/>
      <c r="S18" s="231"/>
      <c r="T18" s="231"/>
      <c r="U18" s="231"/>
      <c r="V18" s="231"/>
      <c r="W18" s="231"/>
      <c r="X18" s="231"/>
      <c r="Y18" s="231"/>
      <c r="Z18" s="231"/>
      <c r="AA18" s="231"/>
      <c r="AB18" s="231"/>
      <c r="AC18" s="231"/>
      <c r="AD18" s="231"/>
      <c r="AE18" s="231"/>
      <c r="AF18" s="231"/>
      <c r="AG18" s="231"/>
      <c r="AH18" s="231"/>
    </row>
    <row r="19" spans="2:34" s="42" customFormat="1" ht="15.75" x14ac:dyDescent="0.3">
      <c r="B19" s="227" t="str">
        <f>VLOOKUP(C19,Companies[],3,FALSE)</f>
        <v>Oil &amp; Gas</v>
      </c>
      <c r="C19" s="227" t="s">
        <v>273</v>
      </c>
      <c r="D19" s="260" t="s">
        <v>2040</v>
      </c>
      <c r="E19" s="260" t="s">
        <v>1992</v>
      </c>
      <c r="F19" s="260" t="s">
        <v>66</v>
      </c>
      <c r="G19" s="260" t="s">
        <v>66</v>
      </c>
      <c r="H19" s="260"/>
      <c r="I19" s="260" t="s">
        <v>88</v>
      </c>
      <c r="J19" s="261">
        <v>7089209</v>
      </c>
      <c r="K19" s="227"/>
      <c r="L19" s="227"/>
      <c r="M19" s="227"/>
      <c r="N19" s="227"/>
      <c r="O19" s="227"/>
      <c r="P19" s="227"/>
      <c r="Q19" s="227"/>
      <c r="R19" s="231"/>
      <c r="S19" s="231"/>
      <c r="T19" s="231"/>
      <c r="U19" s="231"/>
      <c r="V19" s="231"/>
      <c r="W19" s="231"/>
      <c r="X19" s="231"/>
      <c r="Y19" s="231"/>
      <c r="Z19" s="231"/>
      <c r="AA19" s="231"/>
      <c r="AB19" s="231"/>
      <c r="AC19" s="231"/>
      <c r="AD19" s="231"/>
      <c r="AE19" s="231"/>
      <c r="AF19" s="231"/>
      <c r="AG19" s="231"/>
      <c r="AH19" s="231"/>
    </row>
    <row r="20" spans="2:34" s="42" customFormat="1" ht="15.75" x14ac:dyDescent="0.3">
      <c r="B20" s="227" t="str">
        <f>VLOOKUP(C20,Companies[],3,FALSE)</f>
        <v>Oil &amp; Gas</v>
      </c>
      <c r="C20" s="227" t="s">
        <v>273</v>
      </c>
      <c r="D20" s="260" t="s">
        <v>2030</v>
      </c>
      <c r="E20" s="260" t="s">
        <v>1991</v>
      </c>
      <c r="F20" s="260" t="s">
        <v>66</v>
      </c>
      <c r="G20" s="260" t="s">
        <v>66</v>
      </c>
      <c r="H20" s="260"/>
      <c r="I20" s="260" t="s">
        <v>88</v>
      </c>
      <c r="J20" s="261">
        <v>16315776</v>
      </c>
      <c r="K20" s="227"/>
      <c r="L20" s="227"/>
      <c r="M20" s="227"/>
      <c r="N20" s="227"/>
      <c r="O20" s="227"/>
      <c r="P20" s="227"/>
      <c r="Q20" s="227"/>
      <c r="R20" s="231"/>
      <c r="S20" s="231"/>
      <c r="T20" s="231"/>
      <c r="U20" s="231"/>
      <c r="V20" s="231"/>
      <c r="W20" s="231"/>
      <c r="X20" s="231"/>
      <c r="Y20" s="231"/>
      <c r="Z20" s="231"/>
      <c r="AA20" s="231"/>
      <c r="AB20" s="231"/>
      <c r="AC20" s="231"/>
      <c r="AD20" s="231"/>
      <c r="AE20" s="231"/>
      <c r="AF20" s="231"/>
      <c r="AG20" s="231"/>
      <c r="AH20" s="231"/>
    </row>
    <row r="21" spans="2:34" s="42" customFormat="1" ht="15.75" x14ac:dyDescent="0.3">
      <c r="B21" s="227" t="str">
        <f>VLOOKUP(C21,Companies[],3,FALSE)</f>
        <v>Oil &amp; Gas</v>
      </c>
      <c r="C21" s="227" t="s">
        <v>273</v>
      </c>
      <c r="D21" s="260" t="s">
        <v>2080</v>
      </c>
      <c r="E21" s="260" t="s">
        <v>1994</v>
      </c>
      <c r="F21" s="260" t="s">
        <v>66</v>
      </c>
      <c r="G21" s="260" t="s">
        <v>66</v>
      </c>
      <c r="H21" s="260"/>
      <c r="I21" s="260" t="s">
        <v>88</v>
      </c>
      <c r="J21" s="261">
        <v>14632202</v>
      </c>
      <c r="K21" s="227"/>
      <c r="L21" s="227"/>
      <c r="M21" s="227"/>
      <c r="N21" s="227"/>
      <c r="O21" s="227"/>
      <c r="P21" s="227"/>
      <c r="Q21" s="227"/>
      <c r="R21" s="231"/>
      <c r="S21" s="231"/>
      <c r="T21" s="231"/>
      <c r="U21" s="231"/>
      <c r="V21" s="231"/>
      <c r="W21" s="231"/>
      <c r="X21" s="231"/>
      <c r="Y21" s="231"/>
      <c r="Z21" s="231"/>
      <c r="AA21" s="231"/>
      <c r="AB21" s="231"/>
      <c r="AC21" s="231"/>
      <c r="AD21" s="231"/>
      <c r="AE21" s="231"/>
      <c r="AF21" s="231"/>
      <c r="AG21" s="231"/>
      <c r="AH21" s="231"/>
    </row>
    <row r="22" spans="2:34" s="42" customFormat="1" ht="15.75" x14ac:dyDescent="0.3">
      <c r="B22" s="227" t="str">
        <f>VLOOKUP(C22,Companies[],3,FALSE)</f>
        <v>Mining</v>
      </c>
      <c r="C22" s="227" t="s">
        <v>275</v>
      </c>
      <c r="D22" s="260" t="s">
        <v>2030</v>
      </c>
      <c r="E22" s="260" t="s">
        <v>1991</v>
      </c>
      <c r="F22" s="260" t="s">
        <v>66</v>
      </c>
      <c r="G22" s="260" t="s">
        <v>66</v>
      </c>
      <c r="H22" s="260"/>
      <c r="I22" s="260" t="s">
        <v>88</v>
      </c>
      <c r="J22" s="261">
        <v>123352</v>
      </c>
      <c r="K22" s="227"/>
      <c r="L22" s="227"/>
      <c r="M22" s="227"/>
      <c r="N22" s="227"/>
      <c r="O22" s="227"/>
      <c r="P22" s="227"/>
      <c r="Q22" s="227"/>
      <c r="R22" s="231"/>
      <c r="S22" s="231"/>
      <c r="T22" s="231"/>
      <c r="U22" s="231"/>
      <c r="V22" s="231"/>
      <c r="W22" s="231"/>
      <c r="X22" s="231"/>
      <c r="Y22" s="231"/>
      <c r="Z22" s="231"/>
      <c r="AA22" s="231"/>
      <c r="AB22" s="231"/>
      <c r="AC22" s="231"/>
      <c r="AD22" s="231"/>
      <c r="AE22" s="231"/>
      <c r="AF22" s="231"/>
      <c r="AG22" s="231"/>
      <c r="AH22" s="231"/>
    </row>
    <row r="23" spans="2:34" s="42" customFormat="1" ht="15.75" x14ac:dyDescent="0.3">
      <c r="B23" s="227" t="str">
        <f>VLOOKUP(C23,Companies[],3,FALSE)</f>
        <v>Mining</v>
      </c>
      <c r="C23" s="227" t="s">
        <v>275</v>
      </c>
      <c r="D23" s="260" t="s">
        <v>2080</v>
      </c>
      <c r="E23" s="260" t="s">
        <v>1994</v>
      </c>
      <c r="F23" s="260" t="s">
        <v>66</v>
      </c>
      <c r="G23" s="260" t="s">
        <v>66</v>
      </c>
      <c r="H23" s="260"/>
      <c r="I23" s="260" t="s">
        <v>88</v>
      </c>
      <c r="J23" s="261">
        <v>199371</v>
      </c>
      <c r="K23" s="227"/>
      <c r="L23" s="227"/>
      <c r="M23" s="227"/>
      <c r="N23" s="227"/>
      <c r="O23" s="227"/>
      <c r="P23" s="227"/>
      <c r="Q23" s="227"/>
      <c r="R23" s="231"/>
      <c r="S23" s="231"/>
      <c r="T23" s="231"/>
      <c r="U23" s="231"/>
      <c r="V23" s="231"/>
      <c r="W23" s="231"/>
      <c r="X23" s="231"/>
      <c r="Y23" s="231"/>
      <c r="Z23" s="231"/>
      <c r="AA23" s="231"/>
      <c r="AB23" s="231"/>
      <c r="AC23" s="231"/>
      <c r="AD23" s="231"/>
      <c r="AE23" s="231"/>
      <c r="AF23" s="231"/>
      <c r="AG23" s="231"/>
      <c r="AH23" s="231"/>
    </row>
    <row r="24" spans="2:34" s="42" customFormat="1" ht="15.75" x14ac:dyDescent="0.3">
      <c r="B24" s="227" t="str">
        <f>VLOOKUP(C24,Companies[],3,FALSE)</f>
        <v>Mining</v>
      </c>
      <c r="C24" s="227" t="s">
        <v>275</v>
      </c>
      <c r="D24" s="260" t="s">
        <v>2030</v>
      </c>
      <c r="E24" s="260" t="s">
        <v>1993</v>
      </c>
      <c r="F24" s="260" t="s">
        <v>66</v>
      </c>
      <c r="G24" s="260" t="s">
        <v>66</v>
      </c>
      <c r="H24" s="260"/>
      <c r="I24" s="260" t="s">
        <v>88</v>
      </c>
      <c r="J24" s="261">
        <v>474653</v>
      </c>
      <c r="K24" s="227"/>
      <c r="L24" s="227"/>
      <c r="M24" s="227"/>
      <c r="N24" s="227"/>
      <c r="O24" s="227"/>
      <c r="P24" s="227"/>
      <c r="Q24" s="227"/>
      <c r="R24" s="231"/>
      <c r="S24" s="231"/>
      <c r="T24" s="231"/>
      <c r="U24" s="231"/>
      <c r="V24" s="231"/>
      <c r="W24" s="231"/>
      <c r="X24" s="231"/>
      <c r="Y24" s="231"/>
      <c r="Z24" s="231"/>
      <c r="AA24" s="231"/>
      <c r="AB24" s="231"/>
      <c r="AC24" s="231"/>
      <c r="AD24" s="231"/>
      <c r="AE24" s="231"/>
      <c r="AF24" s="231"/>
      <c r="AG24" s="231"/>
      <c r="AH24" s="231"/>
    </row>
    <row r="25" spans="2:34" s="42" customFormat="1" ht="15.75" x14ac:dyDescent="0.3">
      <c r="B25" s="236" t="str">
        <f>VLOOKUP(C25,Companies[],3,FALSE)</f>
        <v>Mining</v>
      </c>
      <c r="C25" s="227" t="s">
        <v>2109</v>
      </c>
      <c r="D25" s="260" t="s">
        <v>2040</v>
      </c>
      <c r="E25" s="260" t="s">
        <v>1992</v>
      </c>
      <c r="F25" s="260" t="s">
        <v>66</v>
      </c>
      <c r="G25" s="260" t="s">
        <v>66</v>
      </c>
      <c r="H25" s="260"/>
      <c r="I25" s="260" t="s">
        <v>88</v>
      </c>
      <c r="J25" s="261">
        <v>248625.5</v>
      </c>
      <c r="K25" s="227"/>
      <c r="L25" s="227"/>
      <c r="M25" s="227"/>
      <c r="N25" s="227"/>
      <c r="O25" s="227"/>
      <c r="P25" s="227"/>
      <c r="Q25" s="227"/>
      <c r="R25" s="231"/>
      <c r="S25" s="231"/>
      <c r="T25" s="231"/>
      <c r="U25" s="231"/>
      <c r="V25" s="231"/>
      <c r="W25" s="231"/>
      <c r="X25" s="231"/>
      <c r="Y25" s="231"/>
      <c r="Z25" s="231"/>
      <c r="AA25" s="231"/>
      <c r="AB25" s="231"/>
      <c r="AC25" s="231"/>
      <c r="AD25" s="231"/>
      <c r="AE25" s="231"/>
      <c r="AF25" s="231"/>
      <c r="AG25" s="231"/>
      <c r="AH25" s="231"/>
    </row>
    <row r="26" spans="2:34" s="42" customFormat="1" ht="15.75" x14ac:dyDescent="0.3">
      <c r="B26" s="236" t="str">
        <f>VLOOKUP(C26,Companies[],3,FALSE)</f>
        <v>Mining</v>
      </c>
      <c r="C26" s="227" t="s">
        <v>2109</v>
      </c>
      <c r="D26" s="260" t="s">
        <v>2030</v>
      </c>
      <c r="E26" s="260" t="s">
        <v>1991</v>
      </c>
      <c r="F26" s="260" t="s">
        <v>66</v>
      </c>
      <c r="G26" s="260" t="s">
        <v>66</v>
      </c>
      <c r="H26" s="260"/>
      <c r="I26" s="260" t="s">
        <v>88</v>
      </c>
      <c r="J26" s="261">
        <v>405169</v>
      </c>
      <c r="K26" s="227"/>
      <c r="L26" s="227"/>
      <c r="M26" s="227"/>
      <c r="N26" s="227"/>
      <c r="O26" s="227"/>
      <c r="P26" s="227"/>
      <c r="Q26" s="227"/>
      <c r="R26" s="231"/>
      <c r="S26" s="231"/>
      <c r="T26" s="231"/>
      <c r="U26" s="231"/>
      <c r="V26" s="231"/>
      <c r="W26" s="231"/>
      <c r="X26" s="231"/>
      <c r="Y26" s="231"/>
      <c r="Z26" s="231"/>
      <c r="AA26" s="231"/>
      <c r="AB26" s="231"/>
      <c r="AC26" s="231"/>
      <c r="AD26" s="231"/>
      <c r="AE26" s="231"/>
      <c r="AF26" s="231"/>
      <c r="AG26" s="231"/>
      <c r="AH26" s="231"/>
    </row>
    <row r="27" spans="2:34" s="42" customFormat="1" ht="15.75" x14ac:dyDescent="0.3">
      <c r="B27" s="236" t="str">
        <f>VLOOKUP(C27,Companies[],3,FALSE)</f>
        <v>Mining</v>
      </c>
      <c r="C27" s="227" t="s">
        <v>2109</v>
      </c>
      <c r="D27" s="260" t="s">
        <v>2030</v>
      </c>
      <c r="E27" s="260" t="s">
        <v>1993</v>
      </c>
      <c r="F27" s="260" t="s">
        <v>66</v>
      </c>
      <c r="G27" s="260" t="s">
        <v>66</v>
      </c>
      <c r="H27" s="260"/>
      <c r="I27" s="260" t="s">
        <v>88</v>
      </c>
      <c r="J27" s="261">
        <v>550000</v>
      </c>
      <c r="K27" s="227"/>
      <c r="L27" s="227"/>
      <c r="M27" s="227"/>
      <c r="N27" s="227"/>
      <c r="O27" s="227"/>
      <c r="P27" s="227"/>
      <c r="Q27" s="227"/>
      <c r="R27" s="231"/>
      <c r="S27" s="231"/>
      <c r="T27" s="231"/>
      <c r="U27" s="231"/>
      <c r="V27" s="231"/>
      <c r="W27" s="231"/>
      <c r="X27" s="231"/>
      <c r="Y27" s="231"/>
      <c r="Z27" s="231"/>
      <c r="AA27" s="231"/>
      <c r="AB27" s="231"/>
      <c r="AC27" s="231"/>
      <c r="AD27" s="231"/>
      <c r="AE27" s="231"/>
      <c r="AF27" s="231"/>
      <c r="AG27" s="231"/>
      <c r="AH27" s="231"/>
    </row>
    <row r="28" spans="2:34" s="42" customFormat="1" ht="15.75" x14ac:dyDescent="0.3">
      <c r="B28" s="236" t="str">
        <f>VLOOKUP(C28,Companies[],3,FALSE)</f>
        <v>Other</v>
      </c>
      <c r="C28" s="227" t="s">
        <v>2004</v>
      </c>
      <c r="D28" s="260" t="s">
        <v>2030</v>
      </c>
      <c r="E28" s="260" t="s">
        <v>1991</v>
      </c>
      <c r="F28" s="260" t="s">
        <v>66</v>
      </c>
      <c r="G28" s="260" t="s">
        <v>66</v>
      </c>
      <c r="H28" s="260"/>
      <c r="I28" s="260" t="s">
        <v>88</v>
      </c>
      <c r="J28" s="261">
        <v>1986260.91</v>
      </c>
      <c r="K28" s="227"/>
      <c r="L28" s="227"/>
      <c r="M28" s="227"/>
      <c r="N28" s="227"/>
      <c r="O28" s="227"/>
      <c r="P28" s="227"/>
      <c r="Q28" s="227"/>
      <c r="R28" s="231"/>
      <c r="S28" s="231"/>
      <c r="T28" s="231"/>
      <c r="U28" s="231"/>
      <c r="V28" s="231"/>
      <c r="W28" s="231"/>
      <c r="X28" s="231"/>
      <c r="Y28" s="231"/>
      <c r="Z28" s="231"/>
      <c r="AA28" s="231"/>
      <c r="AB28" s="231"/>
      <c r="AC28" s="231"/>
      <c r="AD28" s="231"/>
      <c r="AE28" s="231"/>
      <c r="AF28" s="231"/>
      <c r="AG28" s="231"/>
      <c r="AH28" s="231"/>
    </row>
    <row r="29" spans="2:34" s="42" customFormat="1" ht="15.75" x14ac:dyDescent="0.3">
      <c r="B29" s="236" t="str">
        <f>VLOOKUP(C29,Companies[],3,FALSE)</f>
        <v>Mining</v>
      </c>
      <c r="C29" s="227" t="s">
        <v>2031</v>
      </c>
      <c r="D29" s="260" t="s">
        <v>2040</v>
      </c>
      <c r="E29" s="260" t="s">
        <v>1992</v>
      </c>
      <c r="F29" s="260" t="s">
        <v>66</v>
      </c>
      <c r="G29" s="260" t="s">
        <v>66</v>
      </c>
      <c r="H29" s="260"/>
      <c r="I29" s="260" t="s">
        <v>88</v>
      </c>
      <c r="J29" s="261">
        <v>4045363.54</v>
      </c>
      <c r="K29" s="227"/>
      <c r="L29" s="227"/>
      <c r="M29" s="227"/>
      <c r="N29" s="227"/>
      <c r="O29" s="227"/>
      <c r="P29" s="227"/>
      <c r="Q29" s="227"/>
      <c r="R29" s="231"/>
      <c r="S29" s="231"/>
      <c r="T29" s="231"/>
      <c r="U29" s="231"/>
      <c r="V29" s="231"/>
      <c r="W29" s="231"/>
      <c r="X29" s="231"/>
      <c r="Y29" s="231"/>
      <c r="Z29" s="231"/>
      <c r="AA29" s="231"/>
      <c r="AB29" s="231"/>
      <c r="AC29" s="231"/>
      <c r="AD29" s="231"/>
      <c r="AE29" s="231"/>
      <c r="AF29" s="231"/>
      <c r="AG29" s="231"/>
      <c r="AH29" s="231"/>
    </row>
    <row r="30" spans="2:34" s="42" customFormat="1" ht="15.75" x14ac:dyDescent="0.3">
      <c r="B30" s="236" t="str">
        <f>VLOOKUP(C30,Companies[],3,FALSE)</f>
        <v>Mining</v>
      </c>
      <c r="C30" s="227" t="s">
        <v>2031</v>
      </c>
      <c r="D30" s="260" t="s">
        <v>2030</v>
      </c>
      <c r="E30" s="260" t="s">
        <v>1991</v>
      </c>
      <c r="F30" s="260" t="s">
        <v>66</v>
      </c>
      <c r="G30" s="260" t="s">
        <v>66</v>
      </c>
      <c r="H30" s="260"/>
      <c r="I30" s="260" t="s">
        <v>88</v>
      </c>
      <c r="J30" s="261">
        <v>4118037.36</v>
      </c>
      <c r="K30" s="227"/>
      <c r="L30" s="227"/>
      <c r="M30" s="227"/>
      <c r="N30" s="227"/>
      <c r="O30" s="227"/>
      <c r="P30" s="227"/>
      <c r="Q30" s="227"/>
      <c r="R30" s="231"/>
      <c r="S30" s="231"/>
      <c r="T30" s="231"/>
      <c r="U30" s="231"/>
      <c r="V30" s="231"/>
      <c r="W30" s="231"/>
      <c r="X30" s="231"/>
      <c r="Y30" s="231"/>
      <c r="Z30" s="231"/>
      <c r="AA30" s="231"/>
      <c r="AB30" s="231"/>
      <c r="AC30" s="231"/>
      <c r="AD30" s="231"/>
      <c r="AE30" s="231"/>
      <c r="AF30" s="231"/>
      <c r="AG30" s="231"/>
      <c r="AH30" s="231"/>
    </row>
    <row r="31" spans="2:34" s="42" customFormat="1" ht="15.75" x14ac:dyDescent="0.3">
      <c r="B31" s="236" t="str">
        <f>VLOOKUP(C31,Companies[],3,FALSE)</f>
        <v>Other</v>
      </c>
      <c r="C31" s="227" t="s">
        <v>2006</v>
      </c>
      <c r="D31" s="260" t="s">
        <v>2080</v>
      </c>
      <c r="E31" s="260" t="s">
        <v>1994</v>
      </c>
      <c r="F31" s="260" t="s">
        <v>66</v>
      </c>
      <c r="G31" s="260" t="s">
        <v>66</v>
      </c>
      <c r="H31" s="260"/>
      <c r="I31" s="260" t="s">
        <v>88</v>
      </c>
      <c r="J31" s="261">
        <v>1072908.8999999999</v>
      </c>
      <c r="K31" s="227"/>
      <c r="L31" s="227"/>
      <c r="M31" s="227"/>
      <c r="N31" s="227"/>
      <c r="O31" s="227"/>
      <c r="P31" s="227"/>
      <c r="Q31" s="227"/>
      <c r="R31" s="231"/>
      <c r="S31" s="231"/>
      <c r="T31" s="231"/>
      <c r="U31" s="231"/>
      <c r="V31" s="231"/>
      <c r="W31" s="231"/>
      <c r="X31" s="231"/>
      <c r="Y31" s="231"/>
      <c r="Z31" s="231"/>
      <c r="AA31" s="231"/>
      <c r="AB31" s="231"/>
      <c r="AC31" s="231"/>
      <c r="AD31" s="231"/>
      <c r="AE31" s="231"/>
      <c r="AF31" s="231"/>
      <c r="AG31" s="231"/>
      <c r="AH31" s="231"/>
    </row>
    <row r="32" spans="2:34" s="42" customFormat="1" ht="15.75" x14ac:dyDescent="0.3">
      <c r="B32" s="236" t="str">
        <f>VLOOKUP(C32,Companies[],3,FALSE)</f>
        <v>Mining</v>
      </c>
      <c r="C32" s="227" t="s">
        <v>1964</v>
      </c>
      <c r="D32" s="260" t="s">
        <v>2030</v>
      </c>
      <c r="E32" s="260" t="s">
        <v>1993</v>
      </c>
      <c r="F32" s="260" t="s">
        <v>66</v>
      </c>
      <c r="G32" s="260" t="s">
        <v>66</v>
      </c>
      <c r="H32" s="260"/>
      <c r="I32" s="260" t="s">
        <v>88</v>
      </c>
      <c r="J32" s="261">
        <v>2313431.2000000002</v>
      </c>
      <c r="K32" s="227"/>
      <c r="L32" s="227"/>
      <c r="M32" s="227"/>
      <c r="N32" s="227"/>
      <c r="O32" s="227"/>
      <c r="P32" s="227"/>
      <c r="Q32" s="227"/>
      <c r="R32" s="231"/>
      <c r="S32" s="231"/>
      <c r="T32" s="231"/>
      <c r="U32" s="231"/>
      <c r="V32" s="231"/>
      <c r="W32" s="231"/>
      <c r="X32" s="231"/>
      <c r="Y32" s="231"/>
      <c r="Z32" s="231"/>
      <c r="AA32" s="231"/>
      <c r="AB32" s="231"/>
      <c r="AC32" s="231"/>
      <c r="AD32" s="231"/>
      <c r="AE32" s="231"/>
      <c r="AF32" s="231"/>
      <c r="AG32" s="231"/>
      <c r="AH32" s="231"/>
    </row>
    <row r="33" spans="2:34" s="42" customFormat="1" ht="15.75" x14ac:dyDescent="0.3">
      <c r="B33" s="236" t="str">
        <f>VLOOKUP(C33,Companies[],3,FALSE)</f>
        <v>Mining</v>
      </c>
      <c r="C33" s="227" t="s">
        <v>1964</v>
      </c>
      <c r="D33" s="260" t="s">
        <v>2039</v>
      </c>
      <c r="E33" s="260" t="s">
        <v>1995</v>
      </c>
      <c r="F33" s="260" t="s">
        <v>66</v>
      </c>
      <c r="G33" s="260" t="s">
        <v>66</v>
      </c>
      <c r="H33" s="260"/>
      <c r="I33" s="260" t="s">
        <v>88</v>
      </c>
      <c r="J33" s="261">
        <v>2589627.7599999998</v>
      </c>
      <c r="K33" s="227"/>
      <c r="L33" s="227"/>
      <c r="M33" s="227"/>
      <c r="N33" s="227"/>
      <c r="O33" s="227"/>
      <c r="P33" s="227"/>
      <c r="Q33" s="227"/>
      <c r="R33" s="231"/>
      <c r="S33" s="231"/>
      <c r="T33" s="231"/>
      <c r="U33" s="231"/>
      <c r="V33" s="231"/>
      <c r="W33" s="231"/>
      <c r="X33" s="231"/>
      <c r="Y33" s="231"/>
      <c r="Z33" s="231"/>
      <c r="AA33" s="231"/>
      <c r="AB33" s="231"/>
      <c r="AC33" s="231"/>
      <c r="AD33" s="231"/>
      <c r="AE33" s="231"/>
      <c r="AF33" s="231"/>
      <c r="AG33" s="231"/>
      <c r="AH33" s="231"/>
    </row>
    <row r="34" spans="2:34" s="42" customFormat="1" ht="15.75" x14ac:dyDescent="0.3">
      <c r="B34" s="236" t="str">
        <f>VLOOKUP(C34,Companies[],3,FALSE)</f>
        <v>Oil &amp; Gas</v>
      </c>
      <c r="C34" s="227" t="s">
        <v>1990</v>
      </c>
      <c r="D34" s="260" t="s">
        <v>2080</v>
      </c>
      <c r="E34" s="260" t="s">
        <v>1994</v>
      </c>
      <c r="F34" s="260" t="s">
        <v>66</v>
      </c>
      <c r="G34" s="260" t="s">
        <v>66</v>
      </c>
      <c r="H34" s="260"/>
      <c r="I34" s="260" t="s">
        <v>88</v>
      </c>
      <c r="J34" s="261">
        <v>6856478.46</v>
      </c>
      <c r="K34" s="227"/>
      <c r="L34" s="227"/>
      <c r="M34" s="227"/>
      <c r="N34" s="227"/>
      <c r="O34" s="227"/>
      <c r="P34" s="227"/>
      <c r="Q34" s="227"/>
      <c r="R34" s="231"/>
      <c r="S34" s="231"/>
      <c r="T34" s="231"/>
      <c r="U34" s="231"/>
      <c r="V34" s="231"/>
      <c r="W34" s="231"/>
      <c r="X34" s="231"/>
      <c r="Y34" s="231"/>
      <c r="Z34" s="231"/>
      <c r="AA34" s="231"/>
      <c r="AB34" s="231"/>
      <c r="AC34" s="231"/>
      <c r="AD34" s="231"/>
      <c r="AE34" s="231"/>
      <c r="AF34" s="231"/>
      <c r="AG34" s="231"/>
      <c r="AH34" s="231"/>
    </row>
    <row r="35" spans="2:34" s="42" customFormat="1" ht="15.75" x14ac:dyDescent="0.3">
      <c r="B35" s="236" t="str">
        <f>VLOOKUP(C35,Companies[],3,FALSE)</f>
        <v>Mining</v>
      </c>
      <c r="C35" s="227" t="s">
        <v>278</v>
      </c>
      <c r="D35" s="260" t="s">
        <v>2040</v>
      </c>
      <c r="E35" s="260" t="s">
        <v>1992</v>
      </c>
      <c r="F35" s="260" t="s">
        <v>66</v>
      </c>
      <c r="G35" s="260" t="s">
        <v>66</v>
      </c>
      <c r="H35" s="260"/>
      <c r="I35" s="260" t="s">
        <v>88</v>
      </c>
      <c r="J35" s="261">
        <v>4620000</v>
      </c>
      <c r="K35" s="227"/>
      <c r="L35" s="227"/>
      <c r="M35" s="227"/>
      <c r="N35" s="227"/>
      <c r="O35" s="227"/>
      <c r="P35" s="227"/>
      <c r="Q35" s="227"/>
      <c r="R35" s="231"/>
      <c r="S35" s="231"/>
      <c r="T35" s="231"/>
      <c r="U35" s="231"/>
      <c r="V35" s="231"/>
      <c r="W35" s="231"/>
      <c r="X35" s="231"/>
      <c r="Y35" s="231"/>
      <c r="Z35" s="231"/>
      <c r="AA35" s="231"/>
      <c r="AB35" s="231"/>
      <c r="AC35" s="231"/>
      <c r="AD35" s="231"/>
      <c r="AE35" s="231"/>
      <c r="AF35" s="231"/>
      <c r="AG35" s="231"/>
      <c r="AH35" s="231"/>
    </row>
    <row r="36" spans="2:34" s="42" customFormat="1" ht="15.75" x14ac:dyDescent="0.3">
      <c r="B36" s="236" t="str">
        <f>VLOOKUP(C36,Companies[],3,FALSE)</f>
        <v>Mining</v>
      </c>
      <c r="C36" s="227" t="s">
        <v>278</v>
      </c>
      <c r="D36" s="260" t="s">
        <v>2030</v>
      </c>
      <c r="E36" s="260" t="s">
        <v>1991</v>
      </c>
      <c r="F36" s="260" t="s">
        <v>66</v>
      </c>
      <c r="G36" s="260" t="s">
        <v>66</v>
      </c>
      <c r="H36" s="260"/>
      <c r="I36" s="260" t="s">
        <v>88</v>
      </c>
      <c r="J36" s="261">
        <v>4367000</v>
      </c>
      <c r="K36" s="227"/>
      <c r="L36" s="227"/>
      <c r="M36" s="227"/>
      <c r="N36" s="227"/>
      <c r="O36" s="227"/>
      <c r="P36" s="227"/>
      <c r="Q36" s="227"/>
      <c r="R36" s="231"/>
      <c r="S36" s="231"/>
      <c r="T36" s="231"/>
      <c r="U36" s="231"/>
      <c r="V36" s="231"/>
      <c r="W36" s="231"/>
      <c r="X36" s="231"/>
      <c r="Y36" s="231"/>
      <c r="Z36" s="231"/>
      <c r="AA36" s="231"/>
      <c r="AB36" s="231"/>
      <c r="AC36" s="231"/>
      <c r="AD36" s="231"/>
      <c r="AE36" s="231"/>
      <c r="AF36" s="231"/>
      <c r="AG36" s="231"/>
      <c r="AH36" s="231"/>
    </row>
    <row r="37" spans="2:34" s="42" customFormat="1" ht="15.75" x14ac:dyDescent="0.3">
      <c r="B37" s="236" t="str">
        <f>VLOOKUP(C37,Companies[],3,FALSE)</f>
        <v>Mining</v>
      </c>
      <c r="C37" s="227" t="s">
        <v>279</v>
      </c>
      <c r="D37" s="260" t="s">
        <v>2039</v>
      </c>
      <c r="E37" s="260" t="s">
        <v>1995</v>
      </c>
      <c r="F37" s="260" t="s">
        <v>66</v>
      </c>
      <c r="G37" s="260" t="s">
        <v>66</v>
      </c>
      <c r="H37" s="260"/>
      <c r="I37" s="260" t="s">
        <v>88</v>
      </c>
      <c r="J37" s="261">
        <v>20640429</v>
      </c>
      <c r="K37" s="227"/>
      <c r="L37" s="227"/>
      <c r="M37" s="227"/>
      <c r="N37" s="227"/>
      <c r="O37" s="227"/>
      <c r="P37" s="227"/>
      <c r="Q37" s="227"/>
      <c r="R37" s="231"/>
      <c r="S37" s="231"/>
      <c r="T37" s="231"/>
      <c r="U37" s="231"/>
      <c r="V37" s="231"/>
      <c r="W37" s="231"/>
      <c r="X37" s="231"/>
      <c r="Y37" s="231"/>
      <c r="Z37" s="231"/>
      <c r="AA37" s="231"/>
      <c r="AB37" s="231"/>
      <c r="AC37" s="231"/>
      <c r="AD37" s="231"/>
      <c r="AE37" s="231"/>
      <c r="AF37" s="231"/>
      <c r="AG37" s="231"/>
      <c r="AH37" s="231"/>
    </row>
    <row r="38" spans="2:34" s="42" customFormat="1" ht="15.75" x14ac:dyDescent="0.3">
      <c r="B38" s="236" t="str">
        <f>VLOOKUP(C38,Companies[],3,FALSE)</f>
        <v>Mining</v>
      </c>
      <c r="C38" s="227" t="s">
        <v>281</v>
      </c>
      <c r="D38" s="260" t="s">
        <v>2030</v>
      </c>
      <c r="E38" s="260" t="s">
        <v>1993</v>
      </c>
      <c r="F38" s="260" t="s">
        <v>66</v>
      </c>
      <c r="G38" s="260" t="s">
        <v>66</v>
      </c>
      <c r="H38" s="260"/>
      <c r="I38" s="260" t="s">
        <v>88</v>
      </c>
      <c r="J38" s="261">
        <v>109458</v>
      </c>
      <c r="K38" s="227"/>
      <c r="L38" s="227"/>
      <c r="M38" s="227"/>
      <c r="N38" s="227"/>
      <c r="O38" s="227"/>
      <c r="P38" s="227"/>
      <c r="Q38" s="227"/>
      <c r="R38" s="231"/>
      <c r="S38" s="231"/>
      <c r="T38" s="231"/>
      <c r="U38" s="231"/>
      <c r="V38" s="231"/>
      <c r="W38" s="231"/>
      <c r="X38" s="231"/>
      <c r="Y38" s="231"/>
      <c r="Z38" s="231"/>
      <c r="AA38" s="231"/>
      <c r="AB38" s="231"/>
      <c r="AC38" s="231"/>
      <c r="AD38" s="231"/>
      <c r="AE38" s="231"/>
      <c r="AF38" s="231"/>
      <c r="AG38" s="231"/>
      <c r="AH38" s="231"/>
    </row>
    <row r="39" spans="2:34" s="42" customFormat="1" ht="15.75" x14ac:dyDescent="0.3">
      <c r="B39" s="236" t="str">
        <f>VLOOKUP(C39,Companies[],3,FALSE)</f>
        <v>Mining</v>
      </c>
      <c r="C39" s="227" t="s">
        <v>2032</v>
      </c>
      <c r="D39" s="260" t="s">
        <v>2040</v>
      </c>
      <c r="E39" s="260" t="s">
        <v>1992</v>
      </c>
      <c r="F39" s="260" t="s">
        <v>66</v>
      </c>
      <c r="G39" s="260" t="s">
        <v>66</v>
      </c>
      <c r="H39" s="260"/>
      <c r="I39" s="260" t="s">
        <v>88</v>
      </c>
      <c r="J39" s="262">
        <v>621688</v>
      </c>
      <c r="K39" s="227"/>
      <c r="L39" s="227"/>
      <c r="M39" s="227"/>
      <c r="N39" s="227"/>
      <c r="O39" s="227"/>
      <c r="P39" s="227"/>
      <c r="Q39" s="227"/>
      <c r="R39" s="231"/>
      <c r="S39" s="231"/>
      <c r="T39" s="231"/>
      <c r="U39" s="231"/>
      <c r="V39" s="231"/>
      <c r="W39" s="231"/>
      <c r="X39" s="231"/>
      <c r="Y39" s="231"/>
      <c r="Z39" s="231"/>
      <c r="AA39" s="231"/>
      <c r="AB39" s="231"/>
      <c r="AC39" s="231"/>
      <c r="AD39" s="231"/>
      <c r="AE39" s="231"/>
      <c r="AF39" s="231"/>
      <c r="AG39" s="231"/>
      <c r="AH39" s="231"/>
    </row>
    <row r="40" spans="2:34" s="42" customFormat="1" ht="15.75" x14ac:dyDescent="0.3">
      <c r="B40" s="236" t="str">
        <f>VLOOKUP(C40,Companies[],3,FALSE)</f>
        <v>Mining</v>
      </c>
      <c r="C40" s="227" t="s">
        <v>2032</v>
      </c>
      <c r="D40" s="260" t="s">
        <v>2030</v>
      </c>
      <c r="E40" s="260" t="s">
        <v>1991</v>
      </c>
      <c r="F40" s="260" t="s">
        <v>66</v>
      </c>
      <c r="G40" s="260" t="s">
        <v>66</v>
      </c>
      <c r="H40" s="260"/>
      <c r="I40" s="260" t="s">
        <v>88</v>
      </c>
      <c r="J40" s="262">
        <v>549869</v>
      </c>
      <c r="K40" s="227"/>
      <c r="L40" s="227"/>
      <c r="M40" s="227"/>
      <c r="N40" s="227"/>
      <c r="O40" s="227"/>
      <c r="P40" s="227"/>
      <c r="Q40" s="227"/>
      <c r="R40" s="231"/>
      <c r="S40" s="231"/>
      <c r="T40" s="231"/>
      <c r="U40" s="231"/>
      <c r="V40" s="231"/>
      <c r="W40" s="231"/>
      <c r="X40" s="231"/>
      <c r="Y40" s="231"/>
      <c r="Z40" s="231"/>
      <c r="AA40" s="231"/>
      <c r="AB40" s="231"/>
      <c r="AC40" s="231"/>
      <c r="AD40" s="231"/>
      <c r="AE40" s="231"/>
      <c r="AF40" s="231"/>
      <c r="AG40" s="231"/>
      <c r="AH40" s="231"/>
    </row>
    <row r="41" spans="2:34" s="42" customFormat="1" ht="15.75" x14ac:dyDescent="0.3">
      <c r="B41" s="236" t="str">
        <f>VLOOKUP(C41,Companies[],3,FALSE)</f>
        <v>Other</v>
      </c>
      <c r="C41" s="227" t="s">
        <v>284</v>
      </c>
      <c r="D41" s="260" t="s">
        <v>2040</v>
      </c>
      <c r="E41" s="260" t="s">
        <v>1992</v>
      </c>
      <c r="F41" s="260" t="s">
        <v>66</v>
      </c>
      <c r="G41" s="260" t="s">
        <v>66</v>
      </c>
      <c r="H41" s="260"/>
      <c r="I41" s="260" t="s">
        <v>88</v>
      </c>
      <c r="J41" s="261">
        <v>2373749.9900000002</v>
      </c>
      <c r="K41" s="227"/>
      <c r="L41" s="227"/>
      <c r="M41" s="227"/>
      <c r="N41" s="227"/>
      <c r="O41" s="227"/>
      <c r="P41" s="227"/>
      <c r="Q41" s="227"/>
      <c r="R41" s="231"/>
      <c r="S41" s="231"/>
      <c r="T41" s="231"/>
      <c r="U41" s="231"/>
      <c r="V41" s="231"/>
      <c r="W41" s="231"/>
      <c r="X41" s="231"/>
      <c r="Y41" s="231"/>
      <c r="Z41" s="231"/>
      <c r="AA41" s="231"/>
      <c r="AB41" s="231"/>
      <c r="AC41" s="231"/>
      <c r="AD41" s="231"/>
      <c r="AE41" s="231"/>
      <c r="AF41" s="231"/>
      <c r="AG41" s="231"/>
      <c r="AH41" s="231"/>
    </row>
    <row r="42" spans="2:34" s="42" customFormat="1" ht="15.75" x14ac:dyDescent="0.3">
      <c r="B42" s="236" t="str">
        <f>VLOOKUP(C42,Companies[],3,FALSE)</f>
        <v>Other</v>
      </c>
      <c r="C42" s="227" t="s">
        <v>284</v>
      </c>
      <c r="D42" s="260" t="s">
        <v>2030</v>
      </c>
      <c r="E42" s="260" t="s">
        <v>1991</v>
      </c>
      <c r="F42" s="260" t="s">
        <v>66</v>
      </c>
      <c r="G42" s="260" t="s">
        <v>66</v>
      </c>
      <c r="H42" s="260"/>
      <c r="I42" s="260" t="s">
        <v>88</v>
      </c>
      <c r="J42" s="261">
        <v>3849082.37</v>
      </c>
      <c r="K42" s="227"/>
      <c r="L42" s="227"/>
      <c r="M42" s="227"/>
      <c r="N42" s="227"/>
      <c r="O42" s="227"/>
      <c r="P42" s="227"/>
      <c r="Q42" s="227"/>
      <c r="R42" s="231"/>
      <c r="S42" s="231"/>
      <c r="T42" s="231"/>
      <c r="U42" s="231"/>
      <c r="V42" s="231"/>
      <c r="W42" s="231"/>
      <c r="X42" s="231"/>
      <c r="Y42" s="231"/>
      <c r="Z42" s="231"/>
      <c r="AA42" s="231"/>
      <c r="AB42" s="231"/>
      <c r="AC42" s="231"/>
      <c r="AD42" s="231"/>
      <c r="AE42" s="231"/>
      <c r="AF42" s="231"/>
      <c r="AG42" s="231"/>
      <c r="AH42" s="231"/>
    </row>
    <row r="43" spans="2:34" s="42" customFormat="1" ht="15.75" x14ac:dyDescent="0.3">
      <c r="B43" s="236" t="str">
        <f>VLOOKUP(C43,Companies[],3,FALSE)</f>
        <v>Oil &amp; Gas</v>
      </c>
      <c r="C43" s="227" t="s">
        <v>285</v>
      </c>
      <c r="D43" s="260" t="s">
        <v>2080</v>
      </c>
      <c r="E43" s="260" t="s">
        <v>1994</v>
      </c>
      <c r="F43" s="260" t="s">
        <v>66</v>
      </c>
      <c r="G43" s="260" t="s">
        <v>66</v>
      </c>
      <c r="H43" s="260"/>
      <c r="I43" s="260" t="s">
        <v>88</v>
      </c>
      <c r="J43" s="261">
        <v>1461161</v>
      </c>
      <c r="K43" s="227"/>
      <c r="L43" s="227"/>
      <c r="M43" s="227"/>
      <c r="N43" s="227"/>
      <c r="O43" s="227"/>
      <c r="P43" s="227"/>
      <c r="Q43" s="227"/>
      <c r="R43" s="231"/>
      <c r="S43" s="231"/>
      <c r="T43" s="231"/>
      <c r="U43" s="231"/>
      <c r="V43" s="231"/>
      <c r="W43" s="231"/>
      <c r="X43" s="231"/>
      <c r="Y43" s="231"/>
      <c r="Z43" s="231"/>
      <c r="AA43" s="231"/>
      <c r="AB43" s="231"/>
      <c r="AC43" s="231"/>
      <c r="AD43" s="231"/>
      <c r="AE43" s="231"/>
      <c r="AF43" s="231"/>
      <c r="AG43" s="231"/>
      <c r="AH43" s="231"/>
    </row>
    <row r="44" spans="2:34" s="42" customFormat="1" ht="15.75" x14ac:dyDescent="0.3">
      <c r="B44" s="236" t="str">
        <f>VLOOKUP(C44,Companies[],3,FALSE)</f>
        <v>Other</v>
      </c>
      <c r="C44" s="227" t="s">
        <v>287</v>
      </c>
      <c r="D44" s="260" t="s">
        <v>2030</v>
      </c>
      <c r="E44" s="260" t="s">
        <v>1991</v>
      </c>
      <c r="F44" s="260" t="s">
        <v>66</v>
      </c>
      <c r="G44" s="260" t="s">
        <v>66</v>
      </c>
      <c r="H44" s="260"/>
      <c r="I44" s="260" t="s">
        <v>88</v>
      </c>
      <c r="J44" s="261">
        <v>10242</v>
      </c>
      <c r="K44" s="227"/>
      <c r="L44" s="227"/>
      <c r="M44" s="227"/>
      <c r="N44" s="227"/>
      <c r="O44" s="227"/>
      <c r="P44" s="227"/>
      <c r="Q44" s="227"/>
      <c r="R44" s="231"/>
      <c r="S44" s="231"/>
      <c r="T44" s="231"/>
      <c r="U44" s="231"/>
      <c r="V44" s="231"/>
      <c r="W44" s="231"/>
      <c r="X44" s="231"/>
      <c r="Y44" s="231"/>
      <c r="Z44" s="231"/>
      <c r="AA44" s="231"/>
      <c r="AB44" s="231"/>
      <c r="AC44" s="231"/>
      <c r="AD44" s="231"/>
      <c r="AE44" s="231"/>
      <c r="AF44" s="231"/>
      <c r="AG44" s="231"/>
      <c r="AH44" s="231"/>
    </row>
    <row r="45" spans="2:34" s="42" customFormat="1" ht="15.75" x14ac:dyDescent="0.3">
      <c r="B45" s="236" t="str">
        <f>VLOOKUP(C45,Companies[],3,FALSE)</f>
        <v>Other</v>
      </c>
      <c r="C45" s="227" t="s">
        <v>287</v>
      </c>
      <c r="D45" s="260" t="s">
        <v>2080</v>
      </c>
      <c r="E45" s="260" t="s">
        <v>1994</v>
      </c>
      <c r="F45" s="260" t="s">
        <v>66</v>
      </c>
      <c r="G45" s="260" t="s">
        <v>66</v>
      </c>
      <c r="H45" s="260"/>
      <c r="I45" s="260" t="s">
        <v>88</v>
      </c>
      <c r="J45" s="261">
        <v>164197.57999999999</v>
      </c>
      <c r="K45" s="227"/>
      <c r="L45" s="227"/>
      <c r="M45" s="227"/>
      <c r="N45" s="227"/>
      <c r="O45" s="227"/>
      <c r="P45" s="227"/>
      <c r="Q45" s="227"/>
      <c r="R45" s="231"/>
      <c r="S45" s="231"/>
      <c r="T45" s="231"/>
      <c r="U45" s="231"/>
      <c r="V45" s="231"/>
      <c r="W45" s="231"/>
      <c r="X45" s="231"/>
      <c r="Y45" s="231"/>
      <c r="Z45" s="231"/>
      <c r="AA45" s="231"/>
      <c r="AB45" s="231"/>
      <c r="AC45" s="231"/>
      <c r="AD45" s="231"/>
      <c r="AE45" s="231"/>
      <c r="AF45" s="231"/>
      <c r="AG45" s="231"/>
      <c r="AH45" s="231"/>
    </row>
    <row r="46" spans="2:34" s="42" customFormat="1" ht="15.75" x14ac:dyDescent="0.3">
      <c r="B46" s="236" t="str">
        <f>VLOOKUP(C46,Companies[],3,FALSE)</f>
        <v>Oil &amp; Gas</v>
      </c>
      <c r="C46" s="227" t="s">
        <v>2070</v>
      </c>
      <c r="D46" s="260" t="s">
        <v>2040</v>
      </c>
      <c r="E46" s="260" t="s">
        <v>1992</v>
      </c>
      <c r="F46" s="260" t="s">
        <v>66</v>
      </c>
      <c r="G46" s="260" t="s">
        <v>66</v>
      </c>
      <c r="H46" s="260"/>
      <c r="I46" s="260" t="s">
        <v>88</v>
      </c>
      <c r="J46" s="261">
        <v>6567375</v>
      </c>
      <c r="K46" s="227"/>
      <c r="L46" s="227"/>
      <c r="M46" s="227"/>
      <c r="N46" s="227"/>
      <c r="O46" s="227"/>
      <c r="P46" s="227"/>
      <c r="Q46" s="227"/>
      <c r="R46" s="231"/>
      <c r="S46" s="231"/>
      <c r="T46" s="231"/>
      <c r="U46" s="231"/>
      <c r="V46" s="231"/>
      <c r="W46" s="231"/>
      <c r="X46" s="231"/>
      <c r="Y46" s="231"/>
      <c r="Z46" s="231"/>
      <c r="AA46" s="231"/>
      <c r="AB46" s="231"/>
      <c r="AC46" s="231"/>
      <c r="AD46" s="231"/>
      <c r="AE46" s="231"/>
      <c r="AF46" s="231"/>
      <c r="AG46" s="231"/>
      <c r="AH46" s="231"/>
    </row>
    <row r="47" spans="2:34" s="42" customFormat="1" ht="15.75" x14ac:dyDescent="0.3">
      <c r="B47" s="236" t="str">
        <f>VLOOKUP(C47,Companies[],3,FALSE)</f>
        <v>Oil &amp; Gas</v>
      </c>
      <c r="C47" s="227" t="s">
        <v>2070</v>
      </c>
      <c r="D47" s="227" t="s">
        <v>2080</v>
      </c>
      <c r="E47" s="227" t="s">
        <v>1994</v>
      </c>
      <c r="F47" s="227" t="s">
        <v>66</v>
      </c>
      <c r="G47" s="227" t="s">
        <v>66</v>
      </c>
      <c r="H47" s="227"/>
      <c r="I47" s="227" t="s">
        <v>88</v>
      </c>
      <c r="J47" s="232">
        <v>54887307.609999999</v>
      </c>
      <c r="K47" s="227"/>
      <c r="L47" s="227"/>
      <c r="M47" s="227"/>
      <c r="N47" s="227"/>
      <c r="O47" s="227"/>
      <c r="P47" s="227"/>
      <c r="Q47" s="227"/>
      <c r="R47" s="231"/>
      <c r="S47" s="231"/>
      <c r="T47" s="231"/>
      <c r="U47" s="231"/>
      <c r="V47" s="231"/>
      <c r="W47" s="231"/>
      <c r="X47" s="231"/>
      <c r="Y47" s="231"/>
      <c r="Z47" s="231"/>
      <c r="AA47" s="231"/>
      <c r="AB47" s="231"/>
      <c r="AC47" s="231"/>
      <c r="AD47" s="231"/>
      <c r="AE47" s="231"/>
      <c r="AF47" s="231"/>
      <c r="AG47" s="231"/>
      <c r="AH47" s="231"/>
    </row>
    <row r="48" spans="2:34" s="42" customFormat="1" ht="16.5" thickBot="1" x14ac:dyDescent="0.35">
      <c r="B48" s="236"/>
      <c r="C48" s="227"/>
      <c r="D48" s="227"/>
      <c r="E48" s="227"/>
      <c r="F48" s="227"/>
      <c r="G48" s="229"/>
      <c r="H48" s="227"/>
      <c r="I48" s="227"/>
      <c r="J48" s="237"/>
      <c r="K48" s="237"/>
      <c r="L48" s="227"/>
      <c r="M48" s="227"/>
      <c r="N48" s="227"/>
      <c r="O48" s="227"/>
      <c r="P48" s="227"/>
      <c r="Q48" s="231"/>
      <c r="R48" s="231"/>
      <c r="S48" s="231"/>
      <c r="T48" s="231"/>
      <c r="U48" s="231"/>
      <c r="V48" s="231"/>
      <c r="W48" s="231"/>
      <c r="X48" s="231"/>
      <c r="Y48" s="231"/>
      <c r="Z48" s="231"/>
      <c r="AA48" s="231"/>
      <c r="AB48" s="231"/>
      <c r="AC48" s="231"/>
      <c r="AD48" s="231"/>
      <c r="AE48" s="231"/>
      <c r="AF48" s="231"/>
      <c r="AG48" s="231"/>
      <c r="AH48" s="227"/>
    </row>
    <row r="49" spans="3:33" s="42" customFormat="1" ht="16.5" thickBot="1" x14ac:dyDescent="0.35">
      <c r="C49" s="227"/>
      <c r="D49" s="227"/>
      <c r="E49" s="227"/>
      <c r="F49" s="227"/>
      <c r="G49" s="228"/>
      <c r="H49" s="151" t="s">
        <v>336</v>
      </c>
      <c r="I49" s="152"/>
      <c r="J49" s="153">
        <f>SUMIF(Table10[Reporting currency],"USD",Table10[Revenue value])+(IFERROR(SUMIF(Table10[Reporting currency],"&lt;&gt;USD",Table10[Revenue value])/'Part 1 - About'!$E$46,0))</f>
        <v>224215204.25313568</v>
      </c>
      <c r="K49" s="227"/>
      <c r="L49" s="227"/>
      <c r="M49" s="227"/>
      <c r="N49" s="227"/>
      <c r="O49" s="227"/>
      <c r="P49" s="227"/>
      <c r="Q49" s="231"/>
      <c r="R49" s="231"/>
      <c r="S49" s="231"/>
      <c r="T49" s="231"/>
      <c r="U49" s="231"/>
      <c r="V49" s="231"/>
      <c r="W49" s="231"/>
      <c r="X49" s="231"/>
      <c r="Y49" s="231"/>
      <c r="Z49" s="231"/>
      <c r="AA49" s="231"/>
      <c r="AB49" s="231"/>
      <c r="AC49" s="231"/>
      <c r="AD49" s="231"/>
      <c r="AE49" s="231"/>
      <c r="AF49" s="231"/>
      <c r="AG49" s="231"/>
    </row>
    <row r="50" spans="3:33" s="42" customFormat="1" ht="16.5" thickBot="1" x14ac:dyDescent="0.35">
      <c r="C50" s="227"/>
      <c r="D50" s="227"/>
      <c r="E50" s="227"/>
      <c r="F50" s="227"/>
      <c r="G50" s="228"/>
      <c r="H50" s="185"/>
      <c r="I50" s="185"/>
      <c r="J50" s="186"/>
      <c r="K50" s="227"/>
      <c r="L50" s="227"/>
      <c r="M50" s="227"/>
      <c r="N50" s="227"/>
      <c r="O50" s="227"/>
      <c r="P50" s="227"/>
      <c r="Q50" s="231"/>
      <c r="R50" s="231"/>
      <c r="S50" s="231"/>
      <c r="T50" s="231"/>
      <c r="U50" s="231"/>
      <c r="V50" s="231"/>
      <c r="W50" s="231"/>
      <c r="X50" s="231"/>
      <c r="Y50" s="231"/>
      <c r="Z50" s="231"/>
      <c r="AA50" s="231"/>
      <c r="AB50" s="231"/>
      <c r="AC50" s="231"/>
      <c r="AD50" s="231"/>
      <c r="AE50" s="231"/>
      <c r="AF50" s="231"/>
      <c r="AG50" s="231"/>
    </row>
    <row r="51" spans="3:33" s="42" customFormat="1" ht="17.25" thickBot="1" x14ac:dyDescent="0.35">
      <c r="C51" s="227"/>
      <c r="D51" s="227"/>
      <c r="E51" s="227"/>
      <c r="F51" s="227"/>
      <c r="G51" s="228"/>
      <c r="H51" s="184" t="str">
        <f>"Total in "&amp;'Part 1 - About'!$E$45</f>
        <v>Total in EUR</v>
      </c>
      <c r="I51" s="152"/>
      <c r="J51" s="153">
        <f>IF('Part 1 - About'!$E$45="USD",0,SUMIF(Table10[Reporting currency],'Part 1 - About'!$E$45,Table10[Revenue value]))+(IFERROR(SUMIF(Table10[Reporting currency],"USD",Table10[Revenue value])*'Part 1 - About'!$E$46,0))</f>
        <v>196636734.13</v>
      </c>
      <c r="K51" s="227"/>
      <c r="L51" s="227"/>
      <c r="M51" s="227"/>
      <c r="N51" s="227"/>
      <c r="O51" s="227"/>
      <c r="P51" s="227"/>
      <c r="Q51" s="231"/>
      <c r="R51" s="231"/>
      <c r="S51" s="231"/>
      <c r="T51" s="231"/>
      <c r="U51" s="231"/>
      <c r="V51" s="231"/>
      <c r="W51" s="231"/>
      <c r="X51" s="231"/>
      <c r="Y51" s="231"/>
      <c r="Z51" s="231"/>
      <c r="AA51" s="231"/>
      <c r="AB51" s="231"/>
      <c r="AC51" s="231"/>
      <c r="AD51" s="231"/>
      <c r="AE51" s="231"/>
      <c r="AF51" s="231"/>
      <c r="AG51" s="231"/>
    </row>
    <row r="52" spans="3:33" s="42" customFormat="1" ht="15.75" x14ac:dyDescent="0.3">
      <c r="C52" s="227"/>
      <c r="D52" s="227"/>
      <c r="E52" s="227"/>
      <c r="F52" s="227"/>
      <c r="G52" s="227"/>
      <c r="H52" s="227"/>
      <c r="I52" s="227"/>
      <c r="J52" s="227"/>
      <c r="K52" s="227"/>
      <c r="L52" s="227"/>
      <c r="M52" s="227"/>
      <c r="N52" s="227"/>
      <c r="O52" s="227"/>
      <c r="P52" s="227"/>
      <c r="Q52" s="231"/>
      <c r="R52" s="231"/>
      <c r="S52" s="231"/>
      <c r="T52" s="231"/>
      <c r="U52" s="231"/>
      <c r="V52" s="231"/>
      <c r="W52" s="231"/>
      <c r="X52" s="231"/>
      <c r="Y52" s="231"/>
      <c r="Z52" s="231"/>
      <c r="AA52" s="231"/>
      <c r="AB52" s="231"/>
      <c r="AC52" s="231"/>
      <c r="AD52" s="231"/>
      <c r="AE52" s="231"/>
      <c r="AF52" s="231"/>
      <c r="AG52" s="231"/>
    </row>
    <row r="53" spans="3:33" ht="23.25" customHeight="1" x14ac:dyDescent="0.25">
      <c r="C53" s="360" t="s">
        <v>337</v>
      </c>
      <c r="D53" s="360"/>
      <c r="E53" s="360"/>
      <c r="F53" s="360"/>
      <c r="G53" s="360"/>
      <c r="H53" s="360"/>
      <c r="I53" s="360"/>
      <c r="J53" s="360"/>
      <c r="K53" s="360"/>
      <c r="L53" s="360"/>
      <c r="M53" s="360"/>
      <c r="N53" s="360"/>
      <c r="O53" s="208"/>
      <c r="P53" s="208"/>
    </row>
    <row r="54" spans="3:33" s="42" customFormat="1" ht="15.75" x14ac:dyDescent="0.3">
      <c r="C54" s="358" t="s">
        <v>338</v>
      </c>
      <c r="D54" s="358"/>
      <c r="E54" s="358"/>
      <c r="F54" s="358"/>
      <c r="G54" s="358"/>
      <c r="H54" s="358"/>
      <c r="I54" s="358"/>
      <c r="J54" s="358"/>
      <c r="K54" s="358"/>
      <c r="L54" s="358"/>
      <c r="M54" s="358"/>
      <c r="N54" s="358"/>
      <c r="O54" s="227"/>
      <c r="P54" s="227"/>
      <c r="Q54" s="231"/>
      <c r="R54" s="231"/>
      <c r="S54" s="231"/>
      <c r="T54" s="231"/>
      <c r="U54" s="231"/>
      <c r="V54" s="231"/>
      <c r="W54" s="231"/>
      <c r="X54" s="231"/>
      <c r="Y54" s="231"/>
      <c r="Z54" s="231"/>
      <c r="AA54" s="231"/>
      <c r="AB54" s="231"/>
      <c r="AC54" s="231"/>
      <c r="AD54" s="231"/>
      <c r="AE54" s="231"/>
      <c r="AF54" s="231"/>
      <c r="AG54" s="231"/>
    </row>
    <row r="55" spans="3:33" s="42" customFormat="1" ht="15.75" x14ac:dyDescent="0.3">
      <c r="C55" s="358"/>
      <c r="D55" s="358"/>
      <c r="E55" s="358"/>
      <c r="F55" s="358"/>
      <c r="G55" s="358"/>
      <c r="H55" s="358"/>
      <c r="I55" s="358"/>
      <c r="J55" s="358"/>
      <c r="K55" s="358"/>
      <c r="L55" s="358"/>
      <c r="M55" s="358"/>
      <c r="N55" s="358"/>
      <c r="O55" s="227"/>
      <c r="P55" s="227"/>
      <c r="Q55" s="231"/>
      <c r="R55" s="231"/>
      <c r="S55" s="231"/>
      <c r="T55" s="231"/>
      <c r="U55" s="231"/>
      <c r="V55" s="231"/>
      <c r="W55" s="231"/>
      <c r="X55" s="231"/>
      <c r="Y55" s="231"/>
      <c r="Z55" s="231"/>
      <c r="AA55" s="231"/>
      <c r="AB55" s="231"/>
      <c r="AC55" s="231"/>
      <c r="AD55" s="231"/>
      <c r="AE55" s="231"/>
      <c r="AF55" s="231"/>
      <c r="AG55" s="231"/>
    </row>
    <row r="56" spans="3:33" s="42" customFormat="1" ht="15.75" x14ac:dyDescent="0.3">
      <c r="C56" s="358" t="s">
        <v>339</v>
      </c>
      <c r="D56" s="358"/>
      <c r="E56" s="358"/>
      <c r="F56" s="358"/>
      <c r="G56" s="358"/>
      <c r="H56" s="358"/>
      <c r="I56" s="358"/>
      <c r="J56" s="358"/>
      <c r="K56" s="358"/>
      <c r="L56" s="358"/>
      <c r="M56" s="358"/>
      <c r="N56" s="358"/>
      <c r="O56" s="227"/>
      <c r="P56" s="227"/>
      <c r="Q56" s="231"/>
      <c r="R56" s="231"/>
      <c r="S56" s="231"/>
      <c r="T56" s="231"/>
      <c r="U56" s="231"/>
      <c r="V56" s="231"/>
      <c r="W56" s="231"/>
      <c r="X56" s="231"/>
      <c r="Y56" s="231"/>
      <c r="Z56" s="231"/>
      <c r="AA56" s="231"/>
      <c r="AB56" s="231"/>
      <c r="AC56" s="231"/>
      <c r="AD56" s="231"/>
      <c r="AE56" s="231"/>
      <c r="AF56" s="231"/>
      <c r="AG56" s="231"/>
    </row>
    <row r="57" spans="3:33" s="42" customFormat="1" ht="15.75" x14ac:dyDescent="0.3">
      <c r="C57" s="358" t="s">
        <v>340</v>
      </c>
      <c r="D57" s="358"/>
      <c r="E57" s="358"/>
      <c r="F57" s="358"/>
      <c r="G57" s="358"/>
      <c r="H57" s="358"/>
      <c r="I57" s="358"/>
      <c r="J57" s="358"/>
      <c r="K57" s="358"/>
      <c r="L57" s="358"/>
      <c r="M57" s="358"/>
      <c r="N57" s="358"/>
      <c r="O57" s="227"/>
      <c r="P57" s="227"/>
      <c r="Q57" s="231"/>
      <c r="R57" s="231"/>
      <c r="S57" s="231"/>
      <c r="T57" s="231"/>
      <c r="U57" s="231"/>
      <c r="V57" s="231"/>
      <c r="W57" s="231"/>
      <c r="X57" s="231"/>
      <c r="Y57" s="231"/>
      <c r="Z57" s="231"/>
      <c r="AA57" s="231"/>
      <c r="AB57" s="231"/>
      <c r="AC57" s="231"/>
      <c r="AD57" s="231"/>
      <c r="AE57" s="231"/>
      <c r="AF57" s="231"/>
      <c r="AG57" s="231"/>
    </row>
    <row r="58" spans="3:33" s="42" customFormat="1" ht="15.75" x14ac:dyDescent="0.3">
      <c r="C58" s="358" t="s">
        <v>341</v>
      </c>
      <c r="D58" s="358"/>
      <c r="E58" s="358"/>
      <c r="F58" s="358"/>
      <c r="G58" s="358"/>
      <c r="H58" s="358"/>
      <c r="I58" s="358"/>
      <c r="J58" s="358"/>
      <c r="K58" s="358"/>
      <c r="L58" s="358"/>
      <c r="M58" s="358"/>
      <c r="N58" s="358"/>
      <c r="O58" s="227"/>
      <c r="P58" s="227"/>
      <c r="Q58" s="231"/>
      <c r="R58" s="231"/>
      <c r="S58" s="231"/>
      <c r="T58" s="231"/>
      <c r="U58" s="231"/>
      <c r="V58" s="231"/>
      <c r="W58" s="231"/>
      <c r="X58" s="231"/>
      <c r="Y58" s="231"/>
      <c r="Z58" s="231"/>
      <c r="AA58" s="231"/>
      <c r="AB58" s="231"/>
      <c r="AC58" s="231"/>
      <c r="AD58" s="231"/>
      <c r="AE58" s="231"/>
      <c r="AF58" s="231"/>
      <c r="AG58" s="231"/>
    </row>
    <row r="59" spans="3:33" s="42" customFormat="1" ht="15.75" x14ac:dyDescent="0.3">
      <c r="C59" s="358" t="s">
        <v>342</v>
      </c>
      <c r="D59" s="358"/>
      <c r="E59" s="358"/>
      <c r="F59" s="358"/>
      <c r="G59" s="358"/>
      <c r="H59" s="358"/>
      <c r="I59" s="358"/>
      <c r="J59" s="358"/>
      <c r="K59" s="358"/>
      <c r="L59" s="358"/>
      <c r="M59" s="358"/>
      <c r="N59" s="358"/>
      <c r="O59" s="227"/>
      <c r="P59" s="227"/>
      <c r="Q59" s="231"/>
      <c r="R59" s="231"/>
      <c r="S59" s="231"/>
      <c r="T59" s="231"/>
      <c r="U59" s="231"/>
      <c r="V59" s="231"/>
      <c r="W59" s="231"/>
      <c r="X59" s="231"/>
      <c r="Y59" s="231"/>
      <c r="Z59" s="231"/>
      <c r="AA59" s="231"/>
      <c r="AB59" s="231"/>
      <c r="AC59" s="231"/>
      <c r="AD59" s="231"/>
      <c r="AE59" s="231"/>
      <c r="AF59" s="231"/>
      <c r="AG59" s="231"/>
    </row>
    <row r="60" spans="3:33" s="42" customFormat="1" ht="15.75" x14ac:dyDescent="0.3">
      <c r="C60" s="358" t="s">
        <v>343</v>
      </c>
      <c r="D60" s="358"/>
      <c r="E60" s="358"/>
      <c r="F60" s="358"/>
      <c r="G60" s="358"/>
      <c r="H60" s="358"/>
      <c r="I60" s="358"/>
      <c r="J60" s="358"/>
      <c r="K60" s="358"/>
      <c r="L60" s="358"/>
      <c r="M60" s="358"/>
      <c r="N60" s="358"/>
      <c r="O60" s="227"/>
      <c r="P60" s="227"/>
      <c r="Q60" s="231"/>
      <c r="R60" s="231"/>
      <c r="S60" s="231"/>
      <c r="T60" s="231"/>
      <c r="U60" s="231"/>
      <c r="V60" s="231"/>
      <c r="W60" s="231"/>
      <c r="X60" s="231"/>
      <c r="Y60" s="231"/>
      <c r="Z60" s="231"/>
      <c r="AA60" s="231"/>
      <c r="AB60" s="231"/>
      <c r="AC60" s="231"/>
      <c r="AD60" s="231"/>
      <c r="AE60" s="231"/>
      <c r="AF60" s="231"/>
      <c r="AG60" s="231"/>
    </row>
    <row r="61" spans="3:33" s="42" customFormat="1" ht="15.75" x14ac:dyDescent="0.3">
      <c r="C61" s="358"/>
      <c r="D61" s="358"/>
      <c r="E61" s="358"/>
      <c r="F61" s="358"/>
      <c r="G61" s="358"/>
      <c r="H61" s="358"/>
      <c r="I61" s="358"/>
      <c r="J61" s="358"/>
      <c r="K61" s="358"/>
      <c r="L61" s="358"/>
      <c r="M61" s="358"/>
      <c r="N61" s="358"/>
      <c r="O61" s="227"/>
      <c r="P61" s="227"/>
      <c r="Q61" s="231"/>
      <c r="R61" s="231"/>
      <c r="S61" s="231"/>
      <c r="T61" s="231"/>
      <c r="U61" s="231"/>
      <c r="V61" s="231"/>
      <c r="W61" s="231"/>
      <c r="X61" s="231"/>
      <c r="Y61" s="231"/>
      <c r="Z61" s="231"/>
      <c r="AA61" s="231"/>
      <c r="AB61" s="231"/>
      <c r="AC61" s="231"/>
      <c r="AD61" s="231"/>
      <c r="AE61" s="231"/>
      <c r="AF61" s="231"/>
      <c r="AG61" s="231"/>
    </row>
    <row r="62" spans="3:33" s="42" customFormat="1" ht="16.5" customHeight="1" thickBot="1" x14ac:dyDescent="0.35">
      <c r="C62" s="362"/>
      <c r="D62" s="362"/>
      <c r="E62" s="362"/>
      <c r="F62" s="362"/>
      <c r="G62" s="362"/>
      <c r="H62" s="362"/>
      <c r="I62" s="362"/>
      <c r="J62" s="362"/>
      <c r="K62" s="362"/>
      <c r="L62" s="362"/>
      <c r="M62" s="362"/>
      <c r="N62" s="362"/>
      <c r="O62" s="227"/>
      <c r="P62" s="227"/>
      <c r="Q62" s="231"/>
      <c r="R62" s="231"/>
      <c r="S62" s="231"/>
      <c r="T62" s="231"/>
      <c r="U62" s="231"/>
      <c r="V62" s="231"/>
      <c r="W62" s="231"/>
      <c r="X62" s="231"/>
      <c r="Y62" s="231"/>
      <c r="Z62" s="231"/>
      <c r="AA62" s="231"/>
      <c r="AB62" s="231"/>
      <c r="AC62" s="231"/>
      <c r="AD62" s="231"/>
      <c r="AE62" s="231"/>
      <c r="AF62" s="231"/>
      <c r="AG62" s="231"/>
    </row>
    <row r="63" spans="3:33" s="42" customFormat="1" ht="15.75" x14ac:dyDescent="0.3">
      <c r="C63" s="356"/>
      <c r="D63" s="356"/>
      <c r="E63" s="356"/>
      <c r="F63" s="356"/>
      <c r="G63" s="356"/>
      <c r="H63" s="356"/>
      <c r="I63" s="356"/>
      <c r="J63" s="356"/>
      <c r="K63" s="356"/>
      <c r="L63" s="356"/>
      <c r="M63" s="356"/>
      <c r="N63" s="356"/>
      <c r="O63" s="227"/>
      <c r="P63" s="227"/>
      <c r="Q63" s="231"/>
      <c r="R63" s="231"/>
      <c r="S63" s="231"/>
      <c r="T63" s="231"/>
      <c r="U63" s="231"/>
      <c r="V63" s="231"/>
      <c r="W63" s="231"/>
      <c r="X63" s="231"/>
      <c r="Y63" s="231"/>
      <c r="Z63" s="231"/>
      <c r="AA63" s="231"/>
      <c r="AB63" s="231"/>
      <c r="AC63" s="231"/>
      <c r="AD63" s="231"/>
      <c r="AE63" s="231"/>
      <c r="AF63" s="231"/>
      <c r="AG63" s="231"/>
    </row>
    <row r="64" spans="3:33" s="42" customFormat="1" ht="16.5" thickBot="1" x14ac:dyDescent="0.35">
      <c r="C64" s="328" t="s">
        <v>33</v>
      </c>
      <c r="D64" s="329"/>
      <c r="E64" s="329"/>
      <c r="F64" s="329"/>
      <c r="G64" s="329"/>
      <c r="H64" s="329"/>
      <c r="I64" s="329"/>
      <c r="J64" s="329"/>
      <c r="K64" s="329"/>
      <c r="L64" s="329"/>
      <c r="M64" s="329"/>
      <c r="N64" s="329"/>
      <c r="O64" s="227"/>
      <c r="P64" s="227"/>
      <c r="Q64" s="231"/>
      <c r="R64" s="231"/>
      <c r="S64" s="231"/>
      <c r="T64" s="231"/>
      <c r="U64" s="231"/>
      <c r="V64" s="231"/>
      <c r="W64" s="231"/>
      <c r="X64" s="231"/>
      <c r="Y64" s="231"/>
      <c r="Z64" s="231"/>
      <c r="AA64" s="231"/>
      <c r="AB64" s="231"/>
      <c r="AC64" s="231"/>
      <c r="AD64" s="231"/>
      <c r="AE64" s="231"/>
      <c r="AF64" s="231"/>
      <c r="AG64" s="231"/>
    </row>
    <row r="65" spans="3:33" s="42" customFormat="1" ht="15.75" x14ac:dyDescent="0.3">
      <c r="C65" s="330" t="s">
        <v>34</v>
      </c>
      <c r="D65" s="331"/>
      <c r="E65" s="331"/>
      <c r="F65" s="331"/>
      <c r="G65" s="331"/>
      <c r="H65" s="331"/>
      <c r="I65" s="331"/>
      <c r="J65" s="331"/>
      <c r="K65" s="331"/>
      <c r="L65" s="331"/>
      <c r="M65" s="331"/>
      <c r="N65" s="331"/>
      <c r="O65" s="227"/>
      <c r="P65" s="227"/>
      <c r="Q65" s="231"/>
      <c r="R65" s="231"/>
      <c r="S65" s="231"/>
      <c r="T65" s="231"/>
      <c r="U65" s="231"/>
      <c r="V65" s="231"/>
      <c r="W65" s="231"/>
      <c r="X65" s="231"/>
      <c r="Y65" s="231"/>
      <c r="Z65" s="231"/>
      <c r="AA65" s="231"/>
      <c r="AB65" s="231"/>
      <c r="AC65" s="231"/>
      <c r="AD65" s="231"/>
      <c r="AE65" s="231"/>
      <c r="AF65" s="231"/>
      <c r="AG65" s="231"/>
    </row>
    <row r="66" spans="3:33" s="42" customFormat="1" ht="16.5" thickBot="1" x14ac:dyDescent="0.35">
      <c r="C66" s="341"/>
      <c r="D66" s="341"/>
      <c r="E66" s="341"/>
      <c r="F66" s="341"/>
      <c r="G66" s="341"/>
      <c r="H66" s="341"/>
      <c r="I66" s="341"/>
      <c r="J66" s="341"/>
      <c r="K66" s="341"/>
      <c r="L66" s="341"/>
      <c r="M66" s="341"/>
      <c r="N66" s="341"/>
      <c r="O66" s="227"/>
      <c r="P66" s="227"/>
      <c r="Q66" s="231"/>
      <c r="R66" s="231"/>
      <c r="S66" s="231"/>
      <c r="T66" s="231"/>
      <c r="U66" s="231"/>
      <c r="V66" s="231"/>
      <c r="W66" s="231"/>
      <c r="X66" s="231"/>
      <c r="Y66" s="231"/>
      <c r="Z66" s="231"/>
      <c r="AA66" s="231"/>
      <c r="AB66" s="231"/>
      <c r="AC66" s="231"/>
      <c r="AD66" s="231"/>
      <c r="AE66" s="231"/>
      <c r="AF66" s="231"/>
      <c r="AG66" s="231"/>
    </row>
    <row r="67" spans="3:33" s="42" customFormat="1" ht="15.75" x14ac:dyDescent="0.3">
      <c r="C67" s="316" t="s">
        <v>35</v>
      </c>
      <c r="D67" s="316"/>
      <c r="E67" s="316"/>
      <c r="F67" s="316"/>
      <c r="G67" s="316"/>
      <c r="H67" s="316"/>
      <c r="I67" s="316"/>
      <c r="J67" s="316"/>
      <c r="K67" s="316"/>
      <c r="L67" s="316"/>
      <c r="M67" s="316"/>
      <c r="N67" s="316"/>
      <c r="O67" s="227"/>
      <c r="P67" s="227"/>
      <c r="Q67" s="231"/>
      <c r="R67" s="231"/>
      <c r="S67" s="231"/>
      <c r="T67" s="231"/>
      <c r="U67" s="231"/>
      <c r="V67" s="231"/>
      <c r="W67" s="231"/>
      <c r="X67" s="231"/>
      <c r="Y67" s="231"/>
      <c r="Z67" s="231"/>
      <c r="AA67" s="231"/>
      <c r="AB67" s="231"/>
      <c r="AC67" s="231"/>
      <c r="AD67" s="231"/>
      <c r="AE67" s="231"/>
      <c r="AF67" s="231"/>
      <c r="AG67" s="231"/>
    </row>
    <row r="68" spans="3:33" s="42" customFormat="1" ht="15.75" customHeight="1" x14ac:dyDescent="0.3">
      <c r="C68" s="307" t="s">
        <v>36</v>
      </c>
      <c r="D68" s="307"/>
      <c r="E68" s="307"/>
      <c r="F68" s="307"/>
      <c r="G68" s="307"/>
      <c r="H68" s="307"/>
      <c r="I68" s="307"/>
      <c r="J68" s="307"/>
      <c r="K68" s="307"/>
      <c r="L68" s="307"/>
      <c r="M68" s="307"/>
      <c r="N68" s="307"/>
      <c r="O68" s="227"/>
      <c r="P68" s="227"/>
      <c r="Q68" s="231"/>
      <c r="R68" s="231"/>
      <c r="S68" s="231"/>
      <c r="T68" s="231"/>
      <c r="U68" s="231"/>
      <c r="V68" s="231"/>
      <c r="W68" s="231"/>
      <c r="X68" s="231"/>
      <c r="Y68" s="231"/>
      <c r="Z68" s="231"/>
      <c r="AA68" s="231"/>
      <c r="AB68" s="231"/>
      <c r="AC68" s="231"/>
      <c r="AD68" s="231"/>
      <c r="AE68" s="231"/>
      <c r="AF68" s="231"/>
      <c r="AG68" s="231"/>
    </row>
    <row r="69" spans="3:33" s="42" customFormat="1" ht="15.75" x14ac:dyDescent="0.3">
      <c r="C69" s="316" t="s">
        <v>38</v>
      </c>
      <c r="D69" s="316"/>
      <c r="E69" s="316"/>
      <c r="F69" s="316"/>
      <c r="G69" s="316"/>
      <c r="H69" s="316"/>
      <c r="I69" s="316"/>
      <c r="J69" s="316"/>
      <c r="K69" s="316"/>
      <c r="L69" s="316"/>
      <c r="M69" s="316"/>
      <c r="N69" s="316"/>
      <c r="O69" s="227"/>
      <c r="P69" s="227"/>
      <c r="Q69" s="231"/>
      <c r="R69" s="231"/>
      <c r="S69" s="231"/>
      <c r="T69" s="231"/>
      <c r="U69" s="231"/>
      <c r="V69" s="231"/>
      <c r="W69" s="231"/>
      <c r="X69" s="231"/>
      <c r="Y69" s="231"/>
      <c r="Z69" s="231"/>
      <c r="AA69" s="231"/>
      <c r="AB69" s="231"/>
      <c r="AC69" s="231"/>
      <c r="AD69" s="231"/>
      <c r="AE69" s="231"/>
      <c r="AF69" s="231"/>
      <c r="AG69" s="231"/>
    </row>
    <row r="72" spans="3:33" x14ac:dyDescent="0.25">
      <c r="C72" s="208"/>
      <c r="D72" s="208"/>
      <c r="E72" s="208"/>
      <c r="F72" s="208"/>
      <c r="G72" s="208"/>
      <c r="H72" s="208"/>
      <c r="I72" s="208"/>
      <c r="J72" s="187"/>
      <c r="K72" s="208"/>
      <c r="L72" s="208"/>
      <c r="M72" s="208"/>
      <c r="N72" s="208"/>
      <c r="O72" s="208"/>
      <c r="P72" s="208"/>
    </row>
    <row r="73" spans="3:33" x14ac:dyDescent="0.25">
      <c r="C73" s="208"/>
      <c r="D73" s="208"/>
      <c r="E73" s="208"/>
      <c r="F73" s="208"/>
      <c r="G73" s="208"/>
      <c r="H73" s="208"/>
      <c r="I73" s="208"/>
      <c r="J73" s="187"/>
      <c r="K73" s="189"/>
      <c r="L73" s="208"/>
      <c r="M73" s="208"/>
      <c r="N73" s="208"/>
      <c r="O73" s="208"/>
      <c r="P73" s="208"/>
    </row>
    <row r="75" spans="3:33" x14ac:dyDescent="0.25">
      <c r="C75" s="208"/>
      <c r="D75" s="208"/>
      <c r="E75" s="208"/>
      <c r="F75" s="208"/>
      <c r="G75" s="208"/>
      <c r="H75" s="208"/>
      <c r="I75" s="208"/>
      <c r="J75" s="188"/>
      <c r="K75" s="189"/>
      <c r="L75" s="208"/>
      <c r="M75" s="208"/>
      <c r="N75" s="208"/>
      <c r="O75" s="208"/>
      <c r="P75" s="208"/>
    </row>
  </sheetData>
  <protectedRanges>
    <protectedRange algorithmName="SHA-512" hashValue="19r0bVvPR7yZA0UiYij7Tv1CBk3noIABvFePbLhCJ4nk3L6A+Fy+RdPPS3STf+a52x4pG2PQK4FAkXK9epnlIA==" saltValue="gQC4yrLvnbJqxYZ0KSEoZA==" spinCount="100000" sqref="C48:D51 F48:H50 F51:G51 H15:H47 B15:D47" name="Government revenues_1"/>
    <protectedRange algorithmName="SHA-512" hashValue="19r0bVvPR7yZA0UiYij7Tv1CBk3noIABvFePbLhCJ4nk3L6A+Fy+RdPPS3STf+a52x4pG2PQK4FAkXK9epnlIA==" saltValue="gQC4yrLvnbJqxYZ0KSEoZA==" spinCount="100000" sqref="I49:I51 I15:I47" name="Government revenues_2"/>
  </protectedRanges>
  <mergeCells count="28">
    <mergeCell ref="C69:N69"/>
    <mergeCell ref="B13:N13"/>
    <mergeCell ref="C63:N63"/>
    <mergeCell ref="C64:N64"/>
    <mergeCell ref="C65:N65"/>
    <mergeCell ref="C66:N66"/>
    <mergeCell ref="C67:N67"/>
    <mergeCell ref="C68:N68"/>
    <mergeCell ref="C62:N62"/>
    <mergeCell ref="C2:N2"/>
    <mergeCell ref="C3:N3"/>
    <mergeCell ref="C4:N4"/>
    <mergeCell ref="C5:N5"/>
    <mergeCell ref="C6:N6"/>
    <mergeCell ref="C7:N7"/>
    <mergeCell ref="C8:N8"/>
    <mergeCell ref="C9:N9"/>
    <mergeCell ref="C60:N60"/>
    <mergeCell ref="C61:N61"/>
    <mergeCell ref="C10:N10"/>
    <mergeCell ref="C11:N11"/>
    <mergeCell ref="C53:N53"/>
    <mergeCell ref="C54:N54"/>
    <mergeCell ref="C55:N55"/>
    <mergeCell ref="C56:N56"/>
    <mergeCell ref="C57:N57"/>
    <mergeCell ref="C58:N58"/>
    <mergeCell ref="C59:N59"/>
  </mergeCells>
  <dataValidations xWindow="1372" yWindow="375" count="13">
    <dataValidation type="textLength" allowBlank="1" showInputMessage="1" showErrorMessage="1" errorTitle="Please do not edit these cells" error="Please do not edit these cells" sqref="C53:N54" xr:uid="{5BD11D2E-7C8F-496F-A0AD-C865F4EBDE8D}">
      <formula1>10000</formula1>
      <formula2>50000</formula2>
    </dataValidation>
    <dataValidation type="textLength" allowBlank="1" showInputMessage="1" showErrorMessage="1" sqref="B1:O14 B62:N69 K49:N52 J49:J50 H52:J52 B49:G52 H50:I50 O48:O69 A1:A69" xr:uid="{FA9D5B36-9236-43A9-B346-F91F9A7BA7B2}">
      <formula1>9999999</formula1>
      <formula2>99999999</formula2>
    </dataValidation>
    <dataValidation type="whole" allowBlank="1" showInputMessage="1" showErrorMessage="1" sqref="H49:I49 H51:I51" xr:uid="{5B7817A7-11FB-42D9-9460-F44DC212A83E}">
      <formula1>1</formula1>
      <formula2>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41:J47 J15:J38" xr:uid="{FE01652F-8EB5-4B64-AB8F-A52C0CC80CED}">
      <formula1>0.1</formula1>
      <formula2>0.2</formula2>
    </dataValidation>
    <dataValidation type="list" allowBlank="1" showInputMessage="1" showErrorMessage="1" sqref="I15:I47" xr:uid="{D122FD09-F6C9-4F3D-A48A-BB98A1F564D3}">
      <formula1>Currency_code_list</formula1>
    </dataValidation>
    <dataValidation type="list" allowBlank="1" showInputMessage="1" showErrorMessage="1" sqref="D15:D47" xr:uid="{3D63B995-AC0B-4208-BD62-9C408DE48CDF}">
      <formula1>Government_entities_list</formula1>
    </dataValidation>
    <dataValidation type="list" allowBlank="1" showInputMessage="1" showErrorMessage="1" sqref="B15:B47" xr:uid="{2BF32111-BE6B-4DF0-BCF7-817B9CC3189C}">
      <formula1>Sector_list</formula1>
    </dataValidation>
    <dataValidation type="list" allowBlank="1" showInputMessage="1" showErrorMessage="1" sqref="F15:G47 K15:K47" xr:uid="{6330F492-8F41-4B18-8338-9C60C4BF1F85}">
      <formula1>Simple_options_list</formula1>
    </dataValidation>
    <dataValidation type="list" showInputMessage="1" showErrorMessage="1" sqref="H15:H47" xr:uid="{A6114BF9-8164-40A8-BE5B-291A21E8C59E}">
      <formula1>Projectname</formula1>
    </dataValidation>
    <dataValidation type="list" showInputMessage="1" showErrorMessage="1" sqref="C15:C47" xr:uid="{BC71062D-446F-42A4-BE9D-DD9B026D011F}">
      <formula1>Companies_list</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47" xr:uid="{F8CA824B-C2B6-41DA-B529-F048E26CDA85}">
      <formula1>"&lt;Select unit&gt;,Sm3,Sm3 o.e.,Barrels,Tonnes,oz,carats,Scf"</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L47" xr:uid="{645E0D20-6279-4C3E-A19C-F3A7886D2D5E}">
      <formula1>0.1</formula1>
      <formula2>0.2</formula2>
    </dataValidation>
    <dataValidation type="list"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E15:E47" xr:uid="{869125D6-CA61-4F7B-AB37-BA3A25D777C0}">
      <formula1>Revenue_stream_list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65:G65" r:id="rId3" display="Give us your feedback or report a conflict in the data! Write to us at  data@eiti.org" xr:uid="{72442048-902D-4FAE-8A16-3DE60997178A}"/>
    <hyperlink ref="C64:G64"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E1" zoomScale="75" zoomScaleNormal="75" workbookViewId="0">
      <selection activeCell="K3" sqref="K3"/>
    </sheetView>
  </sheetViews>
  <sheetFormatPr baseColWidth="10" defaultColWidth="9.140625" defaultRowHeight="14.25" x14ac:dyDescent="0.25"/>
  <cols>
    <col min="1" max="1" width="38.85546875" style="2" bestFit="1" customWidth="1"/>
    <col min="2" max="3" width="17.5703125" style="2" customWidth="1"/>
    <col min="4" max="7" width="26.42578125" style="2" customWidth="1"/>
    <col min="8" max="8" width="9.140625" style="2"/>
    <col min="9" max="9" width="24.42578125" style="2" customWidth="1"/>
    <col min="10" max="10" width="28.5703125" style="2" customWidth="1"/>
    <col min="11" max="11" width="20.42578125" style="2" bestFit="1" customWidth="1"/>
    <col min="12" max="13" width="9.140625" style="2"/>
    <col min="14" max="14" width="17.42578125" style="2" customWidth="1"/>
    <col min="15" max="15" width="23.42578125" style="2" customWidth="1"/>
    <col min="16" max="16" width="13.5703125" style="2" customWidth="1"/>
    <col min="17" max="18" width="9.140625" style="2"/>
    <col min="19" max="19" width="15.85546875" style="2" customWidth="1"/>
    <col min="20" max="20" width="10.85546875" style="2" customWidth="1"/>
    <col min="21" max="26" width="9.140625" style="2"/>
    <col min="27" max="27" width="10.42578125" style="2" customWidth="1"/>
    <col min="28" max="28" width="9.140625" style="2"/>
    <col min="29" max="29" width="15.5703125" style="2" customWidth="1"/>
    <col min="30" max="30" width="9.140625" style="2"/>
    <col min="31" max="31" width="16" style="2" customWidth="1"/>
    <col min="32" max="16384" width="9.140625" style="2"/>
  </cols>
  <sheetData>
    <row r="1" spans="1:31" x14ac:dyDescent="0.25">
      <c r="A1" s="1" t="s">
        <v>362</v>
      </c>
      <c r="I1" s="1" t="s">
        <v>363</v>
      </c>
      <c r="K1" s="1" t="s">
        <v>364</v>
      </c>
      <c r="N1" s="1" t="s">
        <v>365</v>
      </c>
      <c r="S1" s="1" t="s">
        <v>366</v>
      </c>
      <c r="AA1" s="1" t="s">
        <v>367</v>
      </c>
      <c r="AC1" s="1" t="s">
        <v>368</v>
      </c>
      <c r="AE1" s="1" t="s">
        <v>369</v>
      </c>
    </row>
    <row r="2" spans="1:31" ht="15" x14ac:dyDescent="0.25">
      <c r="A2" s="1" t="s">
        <v>370</v>
      </c>
      <c r="B2" s="1" t="s">
        <v>371</v>
      </c>
      <c r="C2" s="1" t="s">
        <v>53</v>
      </c>
      <c r="D2" s="1" t="s">
        <v>372</v>
      </c>
      <c r="E2" s="1" t="s">
        <v>373</v>
      </c>
      <c r="F2" s="1" t="s">
        <v>374</v>
      </c>
      <c r="G2" s="1" t="s">
        <v>298</v>
      </c>
      <c r="I2" s="2" t="s">
        <v>375</v>
      </c>
      <c r="K2" s="2" t="s">
        <v>375</v>
      </c>
      <c r="N2" s="7" t="s">
        <v>376</v>
      </c>
      <c r="O2" s="7" t="s">
        <v>377</v>
      </c>
      <c r="P2" s="7" t="s">
        <v>378</v>
      </c>
      <c r="S2" s="1" t="s">
        <v>379</v>
      </c>
      <c r="T2" s="1" t="s">
        <v>380</v>
      </c>
      <c r="U2" s="1" t="s">
        <v>381</v>
      </c>
      <c r="V2" s="1" t="s">
        <v>318</v>
      </c>
      <c r="W2" s="1" t="s">
        <v>319</v>
      </c>
      <c r="X2" s="1" t="s">
        <v>320</v>
      </c>
      <c r="Y2" s="1" t="s">
        <v>321</v>
      </c>
      <c r="AA2" s="1" t="s">
        <v>382</v>
      </c>
      <c r="AC2" s="2" t="s">
        <v>383</v>
      </c>
      <c r="AE2" s="2" t="s">
        <v>258</v>
      </c>
    </row>
    <row r="3" spans="1:31" x14ac:dyDescent="0.25">
      <c r="A3" s="2" t="s">
        <v>384</v>
      </c>
      <c r="B3" s="2" t="s">
        <v>385</v>
      </c>
      <c r="C3" s="2" t="s">
        <v>386</v>
      </c>
      <c r="D3" s="2" t="s">
        <v>387</v>
      </c>
      <c r="E3" s="2" t="s">
        <v>160</v>
      </c>
      <c r="F3" s="2">
        <v>840</v>
      </c>
      <c r="G3" s="2" t="s">
        <v>388</v>
      </c>
      <c r="I3" s="2" t="s">
        <v>82</v>
      </c>
      <c r="K3" s="10" t="s">
        <v>197</v>
      </c>
      <c r="N3" s="8" t="s">
        <v>389</v>
      </c>
      <c r="O3" s="8" t="s">
        <v>390</v>
      </c>
      <c r="P3" s="9" t="s">
        <v>391</v>
      </c>
      <c r="S3" s="2" t="s">
        <v>392</v>
      </c>
      <c r="T3" s="2" t="s">
        <v>393</v>
      </c>
      <c r="U3" s="2" t="s">
        <v>394</v>
      </c>
      <c r="V3" s="2" t="s">
        <v>395</v>
      </c>
      <c r="W3" s="2" t="s">
        <v>396</v>
      </c>
      <c r="X3" s="2" t="s">
        <v>392</v>
      </c>
      <c r="Y3" s="2" t="s">
        <v>392</v>
      </c>
      <c r="AA3" s="2" t="s">
        <v>288</v>
      </c>
      <c r="AC3" s="2" t="s">
        <v>397</v>
      </c>
      <c r="AE3" s="2" t="s">
        <v>256</v>
      </c>
    </row>
    <row r="4" spans="1:31" x14ac:dyDescent="0.25">
      <c r="A4" s="2" t="s">
        <v>398</v>
      </c>
      <c r="B4" s="2" t="s">
        <v>399</v>
      </c>
      <c r="C4" s="2" t="s">
        <v>400</v>
      </c>
      <c r="D4" s="2" t="s">
        <v>401</v>
      </c>
      <c r="E4" s="2" t="s">
        <v>402</v>
      </c>
      <c r="F4" s="2">
        <v>971</v>
      </c>
      <c r="G4" s="2" t="s">
        <v>403</v>
      </c>
      <c r="I4" s="2" t="s">
        <v>61</v>
      </c>
      <c r="K4" s="11" t="s">
        <v>145</v>
      </c>
      <c r="N4" s="8" t="s">
        <v>404</v>
      </c>
      <c r="O4" s="8" t="s">
        <v>405</v>
      </c>
      <c r="P4" s="9" t="s">
        <v>406</v>
      </c>
      <c r="S4" s="2" t="s">
        <v>327</v>
      </c>
      <c r="T4" s="2" t="s">
        <v>407</v>
      </c>
      <c r="U4" s="2" t="s">
        <v>408</v>
      </c>
      <c r="V4" s="2" t="s">
        <v>395</v>
      </c>
      <c r="W4" s="2" t="s">
        <v>396</v>
      </c>
      <c r="X4" s="2" t="s">
        <v>327</v>
      </c>
      <c r="Y4" s="2" t="s">
        <v>327</v>
      </c>
      <c r="AA4" s="2" t="s">
        <v>78</v>
      </c>
      <c r="AC4" s="2" t="s">
        <v>409</v>
      </c>
      <c r="AE4" s="2" t="s">
        <v>410</v>
      </c>
    </row>
    <row r="5" spans="1:31" x14ac:dyDescent="0.25">
      <c r="A5" s="2" t="s">
        <v>411</v>
      </c>
      <c r="B5" s="2" t="s">
        <v>412</v>
      </c>
      <c r="C5" s="2" t="s">
        <v>413</v>
      </c>
      <c r="D5" s="2" t="s">
        <v>414</v>
      </c>
      <c r="E5" s="2" t="s">
        <v>88</v>
      </c>
      <c r="F5" s="2">
        <v>978</v>
      </c>
      <c r="G5" s="2" t="s">
        <v>415</v>
      </c>
      <c r="I5" s="2" t="s">
        <v>416</v>
      </c>
      <c r="K5" s="2" t="s">
        <v>74</v>
      </c>
      <c r="N5" s="8" t="s">
        <v>417</v>
      </c>
      <c r="O5" s="8" t="s">
        <v>418</v>
      </c>
      <c r="P5" s="9" t="s">
        <v>419</v>
      </c>
      <c r="S5" s="2" t="s">
        <v>420</v>
      </c>
      <c r="T5" s="2" t="s">
        <v>421</v>
      </c>
      <c r="U5" s="2" t="s">
        <v>422</v>
      </c>
      <c r="V5" s="2" t="s">
        <v>395</v>
      </c>
      <c r="W5" s="2" t="s">
        <v>420</v>
      </c>
      <c r="X5" s="2" t="s">
        <v>420</v>
      </c>
      <c r="Y5" s="2" t="s">
        <v>420</v>
      </c>
      <c r="AA5" s="2" t="s">
        <v>79</v>
      </c>
      <c r="AC5" s="2" t="s">
        <v>301</v>
      </c>
      <c r="AE5" s="2" t="s">
        <v>423</v>
      </c>
    </row>
    <row r="6" spans="1:31" x14ac:dyDescent="0.25">
      <c r="A6" s="2" t="s">
        <v>424</v>
      </c>
      <c r="B6" s="2" t="s">
        <v>425</v>
      </c>
      <c r="C6" s="2" t="s">
        <v>426</v>
      </c>
      <c r="D6" s="2" t="s">
        <v>427</v>
      </c>
      <c r="E6" s="2" t="s">
        <v>428</v>
      </c>
      <c r="F6" s="2">
        <v>8</v>
      </c>
      <c r="G6" s="2" t="s">
        <v>429</v>
      </c>
      <c r="I6" s="2" t="s">
        <v>66</v>
      </c>
      <c r="K6" s="2" t="s">
        <v>101</v>
      </c>
      <c r="N6" s="8" t="s">
        <v>430</v>
      </c>
      <c r="O6" s="8" t="s">
        <v>431</v>
      </c>
      <c r="P6" s="9" t="s">
        <v>432</v>
      </c>
      <c r="S6" s="2" t="s">
        <v>433</v>
      </c>
      <c r="T6" s="2" t="s">
        <v>434</v>
      </c>
      <c r="U6" s="2" t="s">
        <v>435</v>
      </c>
      <c r="V6" s="2" t="s">
        <v>395</v>
      </c>
      <c r="W6" s="2" t="s">
        <v>433</v>
      </c>
      <c r="X6" s="2" t="s">
        <v>433</v>
      </c>
      <c r="Y6" s="2" t="s">
        <v>433</v>
      </c>
      <c r="AA6" s="2" t="s">
        <v>269</v>
      </c>
      <c r="AC6" s="2" t="s">
        <v>436</v>
      </c>
      <c r="AE6" s="2" t="s">
        <v>257</v>
      </c>
    </row>
    <row r="7" spans="1:31" x14ac:dyDescent="0.25">
      <c r="A7" s="2" t="s">
        <v>437</v>
      </c>
      <c r="B7" s="2" t="s">
        <v>438</v>
      </c>
      <c r="C7" s="2" t="s">
        <v>439</v>
      </c>
      <c r="D7" s="2" t="s">
        <v>440</v>
      </c>
      <c r="E7" s="2" t="s">
        <v>441</v>
      </c>
      <c r="F7" s="2">
        <v>12</v>
      </c>
      <c r="G7" s="2" t="s">
        <v>442</v>
      </c>
      <c r="I7" s="2" t="s">
        <v>101</v>
      </c>
      <c r="K7" s="2" t="s">
        <v>102</v>
      </c>
      <c r="N7" s="8" t="s">
        <v>443</v>
      </c>
      <c r="O7" s="8" t="s">
        <v>444</v>
      </c>
      <c r="P7" s="9" t="s">
        <v>445</v>
      </c>
      <c r="S7" s="2" t="s">
        <v>328</v>
      </c>
      <c r="T7" s="2" t="s">
        <v>446</v>
      </c>
      <c r="U7" s="2" t="s">
        <v>447</v>
      </c>
      <c r="V7" s="2" t="s">
        <v>395</v>
      </c>
      <c r="W7" s="2" t="s">
        <v>448</v>
      </c>
      <c r="X7" s="2" t="s">
        <v>328</v>
      </c>
      <c r="Y7" s="2" t="s">
        <v>328</v>
      </c>
      <c r="AA7" s="2" t="s">
        <v>101</v>
      </c>
      <c r="AC7" s="2" t="s">
        <v>255</v>
      </c>
      <c r="AE7" s="2" t="s">
        <v>255</v>
      </c>
    </row>
    <row r="8" spans="1:31" x14ac:dyDescent="0.25">
      <c r="A8" s="2" t="s">
        <v>449</v>
      </c>
      <c r="B8" s="2" t="s">
        <v>450</v>
      </c>
      <c r="C8" s="2" t="s">
        <v>451</v>
      </c>
      <c r="D8" s="2" t="s">
        <v>452</v>
      </c>
      <c r="E8" s="2" t="s">
        <v>160</v>
      </c>
      <c r="F8" s="2">
        <v>840</v>
      </c>
      <c r="G8" s="2" t="s">
        <v>388</v>
      </c>
      <c r="N8" s="8" t="s">
        <v>453</v>
      </c>
      <c r="O8" s="8" t="s">
        <v>454</v>
      </c>
      <c r="P8" s="9" t="s">
        <v>455</v>
      </c>
      <c r="S8" s="2" t="s">
        <v>456</v>
      </c>
      <c r="T8" s="2" t="s">
        <v>457</v>
      </c>
      <c r="U8" s="2" t="s">
        <v>458</v>
      </c>
      <c r="V8" s="2" t="s">
        <v>395</v>
      </c>
      <c r="W8" s="2" t="s">
        <v>448</v>
      </c>
      <c r="X8" s="2" t="s">
        <v>456</v>
      </c>
      <c r="Y8" s="2" t="s">
        <v>456</v>
      </c>
      <c r="AA8" s="2" t="s">
        <v>268</v>
      </c>
      <c r="AC8" s="2" t="s">
        <v>101</v>
      </c>
    </row>
    <row r="9" spans="1:31" x14ac:dyDescent="0.25">
      <c r="A9" s="2" t="s">
        <v>459</v>
      </c>
      <c r="B9" s="2" t="s">
        <v>460</v>
      </c>
      <c r="C9" s="2" t="s">
        <v>461</v>
      </c>
      <c r="D9" s="2" t="s">
        <v>462</v>
      </c>
      <c r="E9" s="2" t="s">
        <v>88</v>
      </c>
      <c r="F9" s="2">
        <v>978</v>
      </c>
      <c r="G9" s="2" t="s">
        <v>415</v>
      </c>
      <c r="I9" s="1" t="s">
        <v>463</v>
      </c>
      <c r="N9" s="8" t="s">
        <v>464</v>
      </c>
      <c r="O9" s="8" t="s">
        <v>465</v>
      </c>
      <c r="P9" s="9" t="s">
        <v>466</v>
      </c>
      <c r="S9" s="2" t="s">
        <v>331</v>
      </c>
      <c r="T9" s="2" t="s">
        <v>467</v>
      </c>
      <c r="U9" s="2" t="s">
        <v>468</v>
      </c>
      <c r="V9" s="2" t="s">
        <v>395</v>
      </c>
      <c r="W9" s="2" t="s">
        <v>448</v>
      </c>
      <c r="X9" s="2" t="s">
        <v>469</v>
      </c>
      <c r="Y9" s="2" t="s">
        <v>331</v>
      </c>
      <c r="AA9" s="2" t="s">
        <v>255</v>
      </c>
    </row>
    <row r="10" spans="1:31" x14ac:dyDescent="0.25">
      <c r="A10" s="2" t="s">
        <v>470</v>
      </c>
      <c r="B10" s="2" t="s">
        <v>471</v>
      </c>
      <c r="C10" s="2" t="s">
        <v>472</v>
      </c>
      <c r="D10" s="2" t="s">
        <v>473</v>
      </c>
      <c r="E10" s="2" t="s">
        <v>474</v>
      </c>
      <c r="F10" s="2">
        <v>973</v>
      </c>
      <c r="G10" s="2" t="s">
        <v>475</v>
      </c>
      <c r="I10" s="165" t="s">
        <v>373</v>
      </c>
      <c r="J10" s="165" t="s">
        <v>374</v>
      </c>
      <c r="K10" s="166" t="s">
        <v>298</v>
      </c>
      <c r="N10" s="8" t="s">
        <v>476</v>
      </c>
      <c r="O10" s="8" t="s">
        <v>477</v>
      </c>
      <c r="P10" s="9" t="s">
        <v>164</v>
      </c>
      <c r="S10" s="2" t="s">
        <v>332</v>
      </c>
      <c r="T10" s="2" t="s">
        <v>478</v>
      </c>
      <c r="U10" s="2" t="s">
        <v>479</v>
      </c>
      <c r="V10" s="2" t="s">
        <v>395</v>
      </c>
      <c r="W10" s="2" t="s">
        <v>448</v>
      </c>
      <c r="X10" s="2" t="s">
        <v>469</v>
      </c>
      <c r="Y10" s="2" t="s">
        <v>332</v>
      </c>
    </row>
    <row r="11" spans="1:31" x14ac:dyDescent="0.25">
      <c r="A11" s="2" t="s">
        <v>480</v>
      </c>
      <c r="B11" s="2" t="s">
        <v>481</v>
      </c>
      <c r="C11" s="2" t="s">
        <v>482</v>
      </c>
      <c r="D11" s="2" t="s">
        <v>483</v>
      </c>
      <c r="E11" s="2" t="s">
        <v>484</v>
      </c>
      <c r="F11" s="2">
        <v>951</v>
      </c>
      <c r="G11" s="2" t="s">
        <v>485</v>
      </c>
      <c r="I11" s="3" t="s">
        <v>486</v>
      </c>
      <c r="J11" s="3">
        <v>784</v>
      </c>
      <c r="K11" s="4" t="s">
        <v>487</v>
      </c>
      <c r="N11" s="8" t="s">
        <v>488</v>
      </c>
      <c r="O11" s="8" t="s">
        <v>489</v>
      </c>
      <c r="P11" s="9" t="s">
        <v>490</v>
      </c>
      <c r="S11" s="2" t="s">
        <v>491</v>
      </c>
      <c r="T11" s="2" t="s">
        <v>492</v>
      </c>
      <c r="U11" s="2" t="s">
        <v>493</v>
      </c>
      <c r="V11" s="2" t="s">
        <v>395</v>
      </c>
      <c r="W11" s="2" t="s">
        <v>448</v>
      </c>
      <c r="X11" s="2" t="s">
        <v>469</v>
      </c>
      <c r="Y11" s="2" t="s">
        <v>491</v>
      </c>
    </row>
    <row r="12" spans="1:31" x14ac:dyDescent="0.25">
      <c r="A12" s="2" t="s">
        <v>494</v>
      </c>
      <c r="B12" s="2" t="s">
        <v>495</v>
      </c>
      <c r="C12" s="2" t="s">
        <v>496</v>
      </c>
      <c r="D12" s="2" t="s">
        <v>497</v>
      </c>
      <c r="E12" s="2" t="s">
        <v>484</v>
      </c>
      <c r="F12" s="2">
        <v>951</v>
      </c>
      <c r="G12" s="2" t="s">
        <v>485</v>
      </c>
      <c r="I12" s="3" t="s">
        <v>402</v>
      </c>
      <c r="J12" s="3">
        <v>971</v>
      </c>
      <c r="K12" s="4" t="s">
        <v>403</v>
      </c>
      <c r="N12" s="8" t="s">
        <v>498</v>
      </c>
      <c r="O12" s="8" t="s">
        <v>303</v>
      </c>
      <c r="P12" s="9" t="s">
        <v>499</v>
      </c>
      <c r="S12" s="2" t="s">
        <v>500</v>
      </c>
      <c r="T12" s="2" t="s">
        <v>501</v>
      </c>
      <c r="U12" s="2" t="s">
        <v>502</v>
      </c>
      <c r="V12" s="2" t="s">
        <v>395</v>
      </c>
      <c r="W12" s="2" t="s">
        <v>503</v>
      </c>
      <c r="X12" s="2" t="s">
        <v>500</v>
      </c>
      <c r="Y12" s="2" t="s">
        <v>500</v>
      </c>
    </row>
    <row r="13" spans="1:31" x14ac:dyDescent="0.25">
      <c r="A13" s="2" t="s">
        <v>504</v>
      </c>
      <c r="B13" s="2" t="s">
        <v>505</v>
      </c>
      <c r="C13" s="2" t="s">
        <v>506</v>
      </c>
      <c r="D13" s="2" t="s">
        <v>507</v>
      </c>
      <c r="E13" s="2" t="s">
        <v>508</v>
      </c>
      <c r="F13" s="2">
        <v>32</v>
      </c>
      <c r="G13" s="2" t="s">
        <v>509</v>
      </c>
      <c r="I13" s="3" t="s">
        <v>428</v>
      </c>
      <c r="J13" s="3">
        <v>8</v>
      </c>
      <c r="K13" s="4" t="s">
        <v>429</v>
      </c>
      <c r="N13" s="8" t="s">
        <v>510</v>
      </c>
      <c r="O13" s="8" t="s">
        <v>511</v>
      </c>
      <c r="P13" s="9" t="s">
        <v>512</v>
      </c>
      <c r="S13" s="2" t="s">
        <v>513</v>
      </c>
      <c r="T13" s="2" t="s">
        <v>514</v>
      </c>
      <c r="U13" s="2" t="s">
        <v>515</v>
      </c>
      <c r="V13" s="2" t="s">
        <v>395</v>
      </c>
      <c r="W13" s="2" t="s">
        <v>503</v>
      </c>
      <c r="X13" s="2" t="s">
        <v>513</v>
      </c>
      <c r="Y13" s="2" t="s">
        <v>513</v>
      </c>
    </row>
    <row r="14" spans="1:31" x14ac:dyDescent="0.25">
      <c r="A14" s="2" t="s">
        <v>516</v>
      </c>
      <c r="B14" s="2" t="s">
        <v>517</v>
      </c>
      <c r="C14" s="2" t="s">
        <v>518</v>
      </c>
      <c r="D14" s="2" t="s">
        <v>519</v>
      </c>
      <c r="E14" s="2" t="s">
        <v>520</v>
      </c>
      <c r="F14" s="2">
        <v>51</v>
      </c>
      <c r="G14" s="2" t="s">
        <v>521</v>
      </c>
      <c r="I14" s="3" t="s">
        <v>520</v>
      </c>
      <c r="J14" s="3">
        <v>51</v>
      </c>
      <c r="K14" s="4" t="s">
        <v>521</v>
      </c>
      <c r="N14" s="8" t="s">
        <v>522</v>
      </c>
      <c r="O14" s="8" t="s">
        <v>302</v>
      </c>
      <c r="P14" s="9" t="s">
        <v>166</v>
      </c>
      <c r="S14" s="2" t="s">
        <v>523</v>
      </c>
      <c r="T14" s="2" t="s">
        <v>524</v>
      </c>
      <c r="U14" s="2" t="s">
        <v>525</v>
      </c>
      <c r="V14" s="2" t="s">
        <v>395</v>
      </c>
      <c r="W14" s="2" t="s">
        <v>503</v>
      </c>
      <c r="X14" s="2" t="s">
        <v>523</v>
      </c>
      <c r="Y14" s="2" t="s">
        <v>523</v>
      </c>
    </row>
    <row r="15" spans="1:31" x14ac:dyDescent="0.25">
      <c r="A15" s="2" t="s">
        <v>526</v>
      </c>
      <c r="B15" s="2" t="s">
        <v>527</v>
      </c>
      <c r="C15" s="2" t="s">
        <v>528</v>
      </c>
      <c r="D15" s="2" t="s">
        <v>529</v>
      </c>
      <c r="E15" s="2" t="s">
        <v>530</v>
      </c>
      <c r="F15" s="2">
        <v>533</v>
      </c>
      <c r="G15" s="2" t="s">
        <v>531</v>
      </c>
      <c r="I15" s="3" t="s">
        <v>532</v>
      </c>
      <c r="J15" s="3">
        <v>532</v>
      </c>
      <c r="K15" s="4" t="s">
        <v>533</v>
      </c>
      <c r="N15" s="8" t="s">
        <v>534</v>
      </c>
      <c r="O15" s="8" t="s">
        <v>305</v>
      </c>
      <c r="P15" s="9" t="s">
        <v>158</v>
      </c>
      <c r="S15" s="2" t="s">
        <v>334</v>
      </c>
      <c r="T15" s="2" t="s">
        <v>535</v>
      </c>
      <c r="U15" s="2" t="s">
        <v>536</v>
      </c>
      <c r="V15" s="2" t="s">
        <v>395</v>
      </c>
      <c r="W15" s="2" t="s">
        <v>334</v>
      </c>
      <c r="X15" s="2" t="s">
        <v>334</v>
      </c>
      <c r="Y15" s="2" t="s">
        <v>334</v>
      </c>
    </row>
    <row r="16" spans="1:31" x14ac:dyDescent="0.25">
      <c r="A16" s="2" t="s">
        <v>537</v>
      </c>
      <c r="B16" s="2" t="s">
        <v>538</v>
      </c>
      <c r="C16" s="2" t="s">
        <v>539</v>
      </c>
      <c r="D16" s="2" t="s">
        <v>540</v>
      </c>
      <c r="E16" s="2" t="s">
        <v>541</v>
      </c>
      <c r="F16" s="2">
        <v>36</v>
      </c>
      <c r="G16" s="2" t="s">
        <v>542</v>
      </c>
      <c r="I16" s="3" t="s">
        <v>474</v>
      </c>
      <c r="J16" s="3">
        <v>973</v>
      </c>
      <c r="K16" s="4" t="s">
        <v>475</v>
      </c>
      <c r="N16" s="8" t="s">
        <v>543</v>
      </c>
      <c r="O16" s="8" t="s">
        <v>300</v>
      </c>
      <c r="P16" s="9" t="s">
        <v>544</v>
      </c>
      <c r="S16" s="2" t="s">
        <v>545</v>
      </c>
      <c r="T16" s="2" t="s">
        <v>546</v>
      </c>
      <c r="U16" s="2" t="s">
        <v>547</v>
      </c>
      <c r="V16" s="2" t="s">
        <v>548</v>
      </c>
      <c r="W16" s="2" t="s">
        <v>545</v>
      </c>
      <c r="X16" s="2" t="s">
        <v>545</v>
      </c>
      <c r="Y16" s="2" t="s">
        <v>545</v>
      </c>
    </row>
    <row r="17" spans="1:25" x14ac:dyDescent="0.25">
      <c r="A17" s="2" t="s">
        <v>549</v>
      </c>
      <c r="B17" s="2" t="s">
        <v>550</v>
      </c>
      <c r="C17" s="2" t="s">
        <v>551</v>
      </c>
      <c r="D17" s="2" t="s">
        <v>552</v>
      </c>
      <c r="E17" s="2" t="s">
        <v>88</v>
      </c>
      <c r="F17" s="2">
        <v>978</v>
      </c>
      <c r="G17" s="2" t="s">
        <v>415</v>
      </c>
      <c r="I17" s="3" t="s">
        <v>508</v>
      </c>
      <c r="J17" s="3">
        <v>32</v>
      </c>
      <c r="K17" s="4" t="s">
        <v>509</v>
      </c>
      <c r="N17" s="8" t="s">
        <v>553</v>
      </c>
      <c r="O17" s="8" t="s">
        <v>554</v>
      </c>
      <c r="P17" s="9" t="s">
        <v>555</v>
      </c>
      <c r="S17" s="2" t="s">
        <v>556</v>
      </c>
      <c r="T17" s="2" t="s">
        <v>557</v>
      </c>
      <c r="U17" s="2" t="s">
        <v>558</v>
      </c>
      <c r="V17" s="2" t="s">
        <v>559</v>
      </c>
      <c r="W17" s="2" t="s">
        <v>560</v>
      </c>
      <c r="X17" s="2" t="s">
        <v>561</v>
      </c>
      <c r="Y17" s="2" t="s">
        <v>556</v>
      </c>
    </row>
    <row r="18" spans="1:25" x14ac:dyDescent="0.25">
      <c r="A18" s="2" t="s">
        <v>562</v>
      </c>
      <c r="B18" s="2" t="s">
        <v>563</v>
      </c>
      <c r="C18" s="2" t="s">
        <v>564</v>
      </c>
      <c r="D18" s="2" t="s">
        <v>565</v>
      </c>
      <c r="E18" s="2" t="s">
        <v>566</v>
      </c>
      <c r="F18" s="2">
        <v>944</v>
      </c>
      <c r="G18" s="2" t="s">
        <v>567</v>
      </c>
      <c r="I18" s="3" t="s">
        <v>541</v>
      </c>
      <c r="J18" s="3">
        <v>36</v>
      </c>
      <c r="K18" s="4" t="s">
        <v>542</v>
      </c>
      <c r="N18" s="8" t="s">
        <v>568</v>
      </c>
      <c r="O18" s="8" t="s">
        <v>569</v>
      </c>
      <c r="P18" s="9" t="s">
        <v>570</v>
      </c>
      <c r="S18" s="2" t="s">
        <v>571</v>
      </c>
      <c r="T18" s="2" t="s">
        <v>572</v>
      </c>
      <c r="U18" s="2" t="s">
        <v>573</v>
      </c>
      <c r="V18" s="2" t="s">
        <v>559</v>
      </c>
      <c r="W18" s="2" t="s">
        <v>560</v>
      </c>
      <c r="X18" s="2" t="s">
        <v>561</v>
      </c>
      <c r="Y18" s="2" t="s">
        <v>571</v>
      </c>
    </row>
    <row r="19" spans="1:25" x14ac:dyDescent="0.25">
      <c r="A19" s="2" t="s">
        <v>574</v>
      </c>
      <c r="B19" s="2" t="s">
        <v>575</v>
      </c>
      <c r="C19" s="2" t="s">
        <v>576</v>
      </c>
      <c r="D19" s="2" t="s">
        <v>577</v>
      </c>
      <c r="E19" s="2" t="s">
        <v>578</v>
      </c>
      <c r="F19" s="2">
        <v>44</v>
      </c>
      <c r="G19" s="2" t="s">
        <v>579</v>
      </c>
      <c r="I19" s="3" t="s">
        <v>530</v>
      </c>
      <c r="J19" s="3">
        <v>533</v>
      </c>
      <c r="K19" s="4" t="s">
        <v>531</v>
      </c>
      <c r="N19" s="8" t="s">
        <v>580</v>
      </c>
      <c r="O19" s="8" t="s">
        <v>581</v>
      </c>
      <c r="P19" s="9" t="s">
        <v>582</v>
      </c>
      <c r="S19" s="2" t="s">
        <v>583</v>
      </c>
      <c r="T19" s="2" t="s">
        <v>584</v>
      </c>
      <c r="U19" s="2" t="s">
        <v>585</v>
      </c>
      <c r="V19" s="2" t="s">
        <v>559</v>
      </c>
      <c r="W19" s="2" t="s">
        <v>560</v>
      </c>
      <c r="X19" s="2" t="s">
        <v>583</v>
      </c>
      <c r="Y19" s="2" t="s">
        <v>583</v>
      </c>
    </row>
    <row r="20" spans="1:25" x14ac:dyDescent="0.25">
      <c r="A20" s="2" t="s">
        <v>586</v>
      </c>
      <c r="B20" s="2" t="s">
        <v>587</v>
      </c>
      <c r="C20" s="2" t="s">
        <v>588</v>
      </c>
      <c r="D20" s="2" t="s">
        <v>589</v>
      </c>
      <c r="E20" s="2" t="s">
        <v>590</v>
      </c>
      <c r="F20" s="2">
        <v>48</v>
      </c>
      <c r="G20" s="2" t="s">
        <v>591</v>
      </c>
      <c r="I20" s="3" t="s">
        <v>566</v>
      </c>
      <c r="J20" s="3">
        <v>944</v>
      </c>
      <c r="K20" s="4" t="s">
        <v>567</v>
      </c>
      <c r="N20" s="8" t="s">
        <v>592</v>
      </c>
      <c r="O20" s="8" t="s">
        <v>304</v>
      </c>
      <c r="P20" s="9" t="s">
        <v>593</v>
      </c>
      <c r="S20" s="2" t="s">
        <v>330</v>
      </c>
      <c r="T20" s="2" t="s">
        <v>594</v>
      </c>
      <c r="U20" s="2" t="s">
        <v>595</v>
      </c>
      <c r="V20" s="2" t="s">
        <v>559</v>
      </c>
      <c r="W20" s="2" t="s">
        <v>560</v>
      </c>
      <c r="X20" s="2" t="s">
        <v>596</v>
      </c>
      <c r="Y20" s="2" t="s">
        <v>330</v>
      </c>
    </row>
    <row r="21" spans="1:25" x14ac:dyDescent="0.25">
      <c r="A21" s="2" t="s">
        <v>597</v>
      </c>
      <c r="B21" s="2" t="s">
        <v>598</v>
      </c>
      <c r="C21" s="2" t="s">
        <v>599</v>
      </c>
      <c r="D21" s="2" t="s">
        <v>600</v>
      </c>
      <c r="E21" s="2" t="s">
        <v>601</v>
      </c>
      <c r="F21" s="2">
        <v>50</v>
      </c>
      <c r="G21" s="2" t="s">
        <v>602</v>
      </c>
      <c r="I21" s="3" t="s">
        <v>603</v>
      </c>
      <c r="J21" s="3">
        <v>977</v>
      </c>
      <c r="K21" s="4" t="s">
        <v>604</v>
      </c>
      <c r="N21" s="8" t="s">
        <v>605</v>
      </c>
      <c r="O21" s="8" t="s">
        <v>606</v>
      </c>
      <c r="P21" s="9" t="s">
        <v>607</v>
      </c>
      <c r="S21" s="2" t="s">
        <v>608</v>
      </c>
      <c r="T21" s="2" t="s">
        <v>609</v>
      </c>
      <c r="U21" s="2" t="s">
        <v>610</v>
      </c>
      <c r="V21" s="2" t="s">
        <v>559</v>
      </c>
      <c r="W21" s="2" t="s">
        <v>560</v>
      </c>
      <c r="X21" s="2" t="s">
        <v>596</v>
      </c>
      <c r="Y21" s="2" t="s">
        <v>608</v>
      </c>
    </row>
    <row r="22" spans="1:25" x14ac:dyDescent="0.25">
      <c r="A22" s="2" t="s">
        <v>611</v>
      </c>
      <c r="B22" s="2" t="s">
        <v>612</v>
      </c>
      <c r="C22" s="2" t="s">
        <v>613</v>
      </c>
      <c r="D22" s="2" t="s">
        <v>614</v>
      </c>
      <c r="E22" s="2" t="s">
        <v>615</v>
      </c>
      <c r="F22" s="2">
        <v>52</v>
      </c>
      <c r="G22" s="2" t="s">
        <v>616</v>
      </c>
      <c r="I22" s="3" t="s">
        <v>615</v>
      </c>
      <c r="J22" s="3">
        <v>52</v>
      </c>
      <c r="K22" s="4" t="s">
        <v>616</v>
      </c>
      <c r="N22" s="8" t="s">
        <v>617</v>
      </c>
      <c r="O22" s="8" t="s">
        <v>618</v>
      </c>
      <c r="P22" s="9" t="s">
        <v>169</v>
      </c>
      <c r="S22" s="2" t="s">
        <v>619</v>
      </c>
      <c r="T22" s="2" t="s">
        <v>620</v>
      </c>
      <c r="U22" s="2" t="s">
        <v>621</v>
      </c>
      <c r="V22" s="2" t="s">
        <v>559</v>
      </c>
      <c r="W22" s="2" t="s">
        <v>560</v>
      </c>
      <c r="X22" s="2" t="s">
        <v>596</v>
      </c>
      <c r="Y22" s="2" t="s">
        <v>622</v>
      </c>
    </row>
    <row r="23" spans="1:25" x14ac:dyDescent="0.25">
      <c r="A23" s="2" t="s">
        <v>623</v>
      </c>
      <c r="B23" s="2" t="s">
        <v>624</v>
      </c>
      <c r="C23" s="2" t="s">
        <v>625</v>
      </c>
      <c r="D23" s="2" t="s">
        <v>626</v>
      </c>
      <c r="E23" s="2" t="s">
        <v>627</v>
      </c>
      <c r="F23" s="2">
        <v>974</v>
      </c>
      <c r="G23" s="2" t="s">
        <v>628</v>
      </c>
      <c r="I23" s="3" t="s">
        <v>601</v>
      </c>
      <c r="J23" s="3">
        <v>50</v>
      </c>
      <c r="K23" s="4" t="s">
        <v>602</v>
      </c>
      <c r="N23" s="8" t="s">
        <v>629</v>
      </c>
      <c r="O23" s="8" t="s">
        <v>630</v>
      </c>
      <c r="P23" s="9" t="s">
        <v>631</v>
      </c>
      <c r="S23" s="2" t="s">
        <v>632</v>
      </c>
      <c r="T23" s="2" t="s">
        <v>633</v>
      </c>
      <c r="U23" s="2" t="s">
        <v>634</v>
      </c>
      <c r="V23" s="2" t="s">
        <v>559</v>
      </c>
      <c r="W23" s="2" t="s">
        <v>560</v>
      </c>
      <c r="X23" s="2" t="s">
        <v>596</v>
      </c>
      <c r="Y23" s="2" t="s">
        <v>622</v>
      </c>
    </row>
    <row r="24" spans="1:25" x14ac:dyDescent="0.25">
      <c r="A24" s="2" t="s">
        <v>635</v>
      </c>
      <c r="B24" s="2" t="s">
        <v>636</v>
      </c>
      <c r="C24" s="2" t="s">
        <v>637</v>
      </c>
      <c r="D24" s="2" t="s">
        <v>638</v>
      </c>
      <c r="E24" s="2" t="s">
        <v>88</v>
      </c>
      <c r="F24" s="2">
        <v>978</v>
      </c>
      <c r="G24" s="2" t="s">
        <v>415</v>
      </c>
      <c r="I24" s="3" t="s">
        <v>639</v>
      </c>
      <c r="J24" s="3">
        <v>975</v>
      </c>
      <c r="K24" s="4" t="s">
        <v>640</v>
      </c>
      <c r="N24" s="8" t="s">
        <v>641</v>
      </c>
      <c r="O24" s="8" t="s">
        <v>642</v>
      </c>
      <c r="P24" s="9" t="s">
        <v>643</v>
      </c>
      <c r="S24" s="2" t="s">
        <v>644</v>
      </c>
      <c r="T24" s="2" t="s">
        <v>645</v>
      </c>
      <c r="U24" s="2" t="s">
        <v>646</v>
      </c>
      <c r="V24" s="2" t="s">
        <v>559</v>
      </c>
      <c r="W24" s="2" t="s">
        <v>560</v>
      </c>
      <c r="X24" s="2" t="s">
        <v>596</v>
      </c>
      <c r="Y24" s="2" t="s">
        <v>644</v>
      </c>
    </row>
    <row r="25" spans="1:25" x14ac:dyDescent="0.25">
      <c r="A25" s="2" t="s">
        <v>647</v>
      </c>
      <c r="B25" s="2" t="s">
        <v>648</v>
      </c>
      <c r="C25" s="2" t="s">
        <v>649</v>
      </c>
      <c r="D25" s="2" t="s">
        <v>650</v>
      </c>
      <c r="E25" s="2" t="s">
        <v>651</v>
      </c>
      <c r="F25" s="2">
        <v>84</v>
      </c>
      <c r="G25" s="2" t="s">
        <v>652</v>
      </c>
      <c r="I25" s="3" t="s">
        <v>590</v>
      </c>
      <c r="J25" s="3">
        <v>48</v>
      </c>
      <c r="K25" s="4" t="s">
        <v>591</v>
      </c>
      <c r="N25" s="8" t="s">
        <v>653</v>
      </c>
      <c r="O25" s="8" t="s">
        <v>654</v>
      </c>
      <c r="P25" s="9" t="s">
        <v>655</v>
      </c>
      <c r="S25" s="2" t="s">
        <v>656</v>
      </c>
      <c r="T25" s="2" t="s">
        <v>657</v>
      </c>
      <c r="U25" s="2" t="s">
        <v>658</v>
      </c>
      <c r="V25" s="2" t="s">
        <v>559</v>
      </c>
      <c r="W25" s="2" t="s">
        <v>560</v>
      </c>
      <c r="X25" s="2" t="s">
        <v>596</v>
      </c>
      <c r="Y25" s="2" t="s">
        <v>656</v>
      </c>
    </row>
    <row r="26" spans="1:25" x14ac:dyDescent="0.25">
      <c r="A26" s="2" t="s">
        <v>659</v>
      </c>
      <c r="B26" s="2" t="s">
        <v>660</v>
      </c>
      <c r="C26" s="2" t="s">
        <v>661</v>
      </c>
      <c r="D26" s="2" t="s">
        <v>662</v>
      </c>
      <c r="E26" s="2" t="s">
        <v>663</v>
      </c>
      <c r="F26" s="2">
        <v>952</v>
      </c>
      <c r="G26" s="2" t="s">
        <v>664</v>
      </c>
      <c r="I26" s="3" t="s">
        <v>665</v>
      </c>
      <c r="J26" s="3">
        <v>108</v>
      </c>
      <c r="K26" s="4" t="s">
        <v>666</v>
      </c>
      <c r="N26" s="8" t="s">
        <v>667</v>
      </c>
      <c r="O26" s="8" t="s">
        <v>668</v>
      </c>
      <c r="P26" s="9" t="s">
        <v>669</v>
      </c>
      <c r="S26" s="2" t="s">
        <v>670</v>
      </c>
      <c r="T26" s="2" t="s">
        <v>671</v>
      </c>
      <c r="U26" s="2" t="s">
        <v>672</v>
      </c>
      <c r="V26" s="2" t="s">
        <v>559</v>
      </c>
      <c r="W26" s="2" t="s">
        <v>673</v>
      </c>
      <c r="X26" s="2" t="s">
        <v>670</v>
      </c>
      <c r="Y26" s="2" t="s">
        <v>670</v>
      </c>
    </row>
    <row r="27" spans="1:25" x14ac:dyDescent="0.25">
      <c r="A27" s="2" t="s">
        <v>674</v>
      </c>
      <c r="B27" s="2" t="s">
        <v>675</v>
      </c>
      <c r="C27" s="2" t="s">
        <v>676</v>
      </c>
      <c r="D27" s="2" t="s">
        <v>677</v>
      </c>
      <c r="E27" s="2" t="s">
        <v>678</v>
      </c>
      <c r="F27" s="2">
        <v>60</v>
      </c>
      <c r="G27" s="2" t="s">
        <v>679</v>
      </c>
      <c r="I27" s="3" t="s">
        <v>678</v>
      </c>
      <c r="J27" s="3">
        <v>60</v>
      </c>
      <c r="K27" s="4" t="s">
        <v>679</v>
      </c>
      <c r="N27" s="8" t="s">
        <v>680</v>
      </c>
      <c r="O27" s="8" t="s">
        <v>681</v>
      </c>
      <c r="P27" s="9" t="s">
        <v>682</v>
      </c>
      <c r="S27" s="2" t="s">
        <v>683</v>
      </c>
      <c r="T27" s="2" t="s">
        <v>684</v>
      </c>
      <c r="U27" s="2" t="s">
        <v>685</v>
      </c>
      <c r="V27" s="2" t="s">
        <v>559</v>
      </c>
      <c r="W27" s="2" t="s">
        <v>673</v>
      </c>
      <c r="X27" s="2" t="s">
        <v>683</v>
      </c>
      <c r="Y27" s="2" t="s">
        <v>683</v>
      </c>
    </row>
    <row r="28" spans="1:25" x14ac:dyDescent="0.25">
      <c r="A28" s="2" t="s">
        <v>686</v>
      </c>
      <c r="B28" s="2" t="s">
        <v>687</v>
      </c>
      <c r="C28" s="2" t="s">
        <v>688</v>
      </c>
      <c r="D28" s="2" t="s">
        <v>689</v>
      </c>
      <c r="E28" s="2" t="s">
        <v>688</v>
      </c>
      <c r="F28" s="2">
        <v>64</v>
      </c>
      <c r="G28" s="2" t="s">
        <v>690</v>
      </c>
      <c r="I28" s="3" t="s">
        <v>691</v>
      </c>
      <c r="J28" s="3">
        <v>96</v>
      </c>
      <c r="K28" s="4" t="s">
        <v>692</v>
      </c>
      <c r="N28" s="8" t="s">
        <v>693</v>
      </c>
      <c r="O28" s="8" t="s">
        <v>694</v>
      </c>
      <c r="P28" s="9" t="s">
        <v>165</v>
      </c>
      <c r="S28" s="2" t="s">
        <v>695</v>
      </c>
      <c r="T28" s="2" t="s">
        <v>696</v>
      </c>
      <c r="U28" s="2" t="s">
        <v>697</v>
      </c>
      <c r="V28" s="2" t="s">
        <v>559</v>
      </c>
      <c r="W28" s="2" t="s">
        <v>695</v>
      </c>
      <c r="X28" s="2" t="s">
        <v>695</v>
      </c>
      <c r="Y28" s="2" t="s">
        <v>695</v>
      </c>
    </row>
    <row r="29" spans="1:25" x14ac:dyDescent="0.25">
      <c r="A29" s="2" t="s">
        <v>698</v>
      </c>
      <c r="B29" s="2" t="s">
        <v>699</v>
      </c>
      <c r="C29" s="2" t="s">
        <v>700</v>
      </c>
      <c r="D29" s="2" t="s">
        <v>701</v>
      </c>
      <c r="E29" s="2" t="s">
        <v>702</v>
      </c>
      <c r="F29" s="2">
        <v>68</v>
      </c>
      <c r="G29" s="2" t="s">
        <v>703</v>
      </c>
      <c r="I29" s="3" t="s">
        <v>702</v>
      </c>
      <c r="J29" s="3">
        <v>68</v>
      </c>
      <c r="K29" s="4" t="s">
        <v>703</v>
      </c>
      <c r="N29" s="8" t="s">
        <v>704</v>
      </c>
      <c r="O29" s="8" t="s">
        <v>705</v>
      </c>
      <c r="P29" s="9" t="s">
        <v>706</v>
      </c>
      <c r="S29" s="2" t="s">
        <v>707</v>
      </c>
      <c r="T29" s="2" t="s">
        <v>708</v>
      </c>
      <c r="U29" s="2" t="s">
        <v>709</v>
      </c>
      <c r="V29" s="2" t="s">
        <v>559</v>
      </c>
      <c r="W29" s="2" t="s">
        <v>707</v>
      </c>
      <c r="X29" s="2" t="s">
        <v>707</v>
      </c>
      <c r="Y29" s="2" t="s">
        <v>707</v>
      </c>
    </row>
    <row r="30" spans="1:25" x14ac:dyDescent="0.25">
      <c r="A30" s="2" t="s">
        <v>710</v>
      </c>
      <c r="B30" s="2" t="s">
        <v>711</v>
      </c>
      <c r="C30" s="2" t="s">
        <v>712</v>
      </c>
      <c r="D30" s="2" t="s">
        <v>713</v>
      </c>
      <c r="E30" s="2" t="s">
        <v>603</v>
      </c>
      <c r="F30" s="2">
        <v>977</v>
      </c>
      <c r="G30" s="2" t="s">
        <v>604</v>
      </c>
      <c r="I30" s="3" t="s">
        <v>714</v>
      </c>
      <c r="J30" s="3">
        <v>986</v>
      </c>
      <c r="K30" s="4" t="s">
        <v>715</v>
      </c>
      <c r="N30" s="8" t="s">
        <v>716</v>
      </c>
      <c r="O30" s="8" t="s">
        <v>717</v>
      </c>
      <c r="P30" s="9" t="s">
        <v>718</v>
      </c>
      <c r="S30" s="2" t="s">
        <v>335</v>
      </c>
      <c r="T30" s="2" t="s">
        <v>335</v>
      </c>
      <c r="U30" s="2" t="s">
        <v>335</v>
      </c>
      <c r="V30" s="2" t="s">
        <v>335</v>
      </c>
      <c r="W30" s="2" t="s">
        <v>335</v>
      </c>
      <c r="X30" s="2" t="s">
        <v>335</v>
      </c>
      <c r="Y30" s="2" t="s">
        <v>335</v>
      </c>
    </row>
    <row r="31" spans="1:25" x14ac:dyDescent="0.25">
      <c r="A31" s="2" t="s">
        <v>719</v>
      </c>
      <c r="B31" s="2" t="s">
        <v>720</v>
      </c>
      <c r="C31" s="2" t="s">
        <v>721</v>
      </c>
      <c r="D31" s="2" t="s">
        <v>722</v>
      </c>
      <c r="E31" s="2" t="s">
        <v>723</v>
      </c>
      <c r="F31" s="2">
        <v>72</v>
      </c>
      <c r="G31" s="2" t="s">
        <v>724</v>
      </c>
      <c r="I31" s="3" t="s">
        <v>578</v>
      </c>
      <c r="J31" s="3">
        <v>44</v>
      </c>
      <c r="K31" s="4" t="s">
        <v>579</v>
      </c>
      <c r="N31" s="8" t="s">
        <v>725</v>
      </c>
      <c r="O31" s="8" t="s">
        <v>726</v>
      </c>
      <c r="P31" s="9" t="s">
        <v>727</v>
      </c>
    </row>
    <row r="32" spans="1:25" x14ac:dyDescent="0.25">
      <c r="A32" s="2" t="s">
        <v>728</v>
      </c>
      <c r="B32" s="2" t="s">
        <v>729</v>
      </c>
      <c r="C32" s="2" t="s">
        <v>730</v>
      </c>
      <c r="D32" s="2" t="s">
        <v>731</v>
      </c>
      <c r="E32" s="2" t="s">
        <v>714</v>
      </c>
      <c r="F32" s="2">
        <v>986</v>
      </c>
      <c r="G32" s="2" t="s">
        <v>715</v>
      </c>
      <c r="I32" s="3" t="s">
        <v>688</v>
      </c>
      <c r="J32" s="3">
        <v>64</v>
      </c>
      <c r="K32" s="4" t="s">
        <v>690</v>
      </c>
      <c r="N32" s="8" t="s">
        <v>732</v>
      </c>
      <c r="O32" s="8" t="s">
        <v>733</v>
      </c>
      <c r="P32" s="9" t="s">
        <v>734</v>
      </c>
    </row>
    <row r="33" spans="1:16" x14ac:dyDescent="0.25">
      <c r="A33" s="2" t="s">
        <v>735</v>
      </c>
      <c r="B33" s="2" t="s">
        <v>736</v>
      </c>
      <c r="C33" s="2" t="s">
        <v>737</v>
      </c>
      <c r="D33" s="2" t="s">
        <v>738</v>
      </c>
      <c r="E33" s="2" t="s">
        <v>160</v>
      </c>
      <c r="F33" s="2">
        <v>840</v>
      </c>
      <c r="G33" s="2" t="s">
        <v>388</v>
      </c>
      <c r="I33" s="3" t="s">
        <v>723</v>
      </c>
      <c r="J33" s="3">
        <v>72</v>
      </c>
      <c r="K33" s="4" t="s">
        <v>724</v>
      </c>
      <c r="N33" s="8" t="s">
        <v>739</v>
      </c>
      <c r="O33" s="8" t="s">
        <v>740</v>
      </c>
      <c r="P33" s="9" t="s">
        <v>741</v>
      </c>
    </row>
    <row r="34" spans="1:16" x14ac:dyDescent="0.25">
      <c r="A34" s="2" t="s">
        <v>742</v>
      </c>
      <c r="B34" s="2" t="s">
        <v>743</v>
      </c>
      <c r="C34" s="2" t="s">
        <v>744</v>
      </c>
      <c r="D34" s="2" t="s">
        <v>745</v>
      </c>
      <c r="E34" s="2" t="s">
        <v>160</v>
      </c>
      <c r="F34" s="2">
        <v>840</v>
      </c>
      <c r="G34" s="2" t="s">
        <v>388</v>
      </c>
      <c r="I34" s="3" t="s">
        <v>627</v>
      </c>
      <c r="J34" s="3">
        <v>974</v>
      </c>
      <c r="K34" s="4" t="s">
        <v>628</v>
      </c>
      <c r="N34" s="8" t="s">
        <v>746</v>
      </c>
      <c r="O34" s="8" t="s">
        <v>747</v>
      </c>
      <c r="P34" s="9" t="s">
        <v>748</v>
      </c>
    </row>
    <row r="35" spans="1:16" x14ac:dyDescent="0.25">
      <c r="A35" s="2" t="s">
        <v>749</v>
      </c>
      <c r="B35" s="2" t="s">
        <v>750</v>
      </c>
      <c r="C35" s="2" t="s">
        <v>751</v>
      </c>
      <c r="D35" s="2" t="s">
        <v>752</v>
      </c>
      <c r="E35" s="2" t="s">
        <v>691</v>
      </c>
      <c r="F35" s="2">
        <v>96</v>
      </c>
      <c r="G35" s="2" t="s">
        <v>692</v>
      </c>
      <c r="I35" s="3" t="s">
        <v>651</v>
      </c>
      <c r="J35" s="3">
        <v>84</v>
      </c>
      <c r="K35" s="4" t="s">
        <v>652</v>
      </c>
      <c r="N35" s="8" t="s">
        <v>753</v>
      </c>
      <c r="O35" s="8" t="s">
        <v>754</v>
      </c>
      <c r="P35" s="9" t="s">
        <v>755</v>
      </c>
    </row>
    <row r="36" spans="1:16" x14ac:dyDescent="0.25">
      <c r="A36" s="2" t="s">
        <v>756</v>
      </c>
      <c r="B36" s="2" t="s">
        <v>757</v>
      </c>
      <c r="C36" s="2" t="s">
        <v>758</v>
      </c>
      <c r="D36" s="2" t="s">
        <v>759</v>
      </c>
      <c r="E36" s="2" t="s">
        <v>639</v>
      </c>
      <c r="F36" s="2">
        <v>975</v>
      </c>
      <c r="G36" s="2" t="s">
        <v>640</v>
      </c>
      <c r="I36" s="3" t="s">
        <v>760</v>
      </c>
      <c r="J36" s="3">
        <v>124</v>
      </c>
      <c r="K36" s="4" t="s">
        <v>761</v>
      </c>
      <c r="N36" s="8" t="s">
        <v>762</v>
      </c>
      <c r="O36" s="8" t="s">
        <v>763</v>
      </c>
      <c r="P36" s="9" t="s">
        <v>764</v>
      </c>
    </row>
    <row r="37" spans="1:16" x14ac:dyDescent="0.25">
      <c r="A37" s="2" t="s">
        <v>765</v>
      </c>
      <c r="B37" s="2" t="s">
        <v>766</v>
      </c>
      <c r="C37" s="2" t="s">
        <v>767</v>
      </c>
      <c r="D37" s="2" t="s">
        <v>768</v>
      </c>
      <c r="E37" s="2" t="s">
        <v>663</v>
      </c>
      <c r="F37" s="2">
        <v>952</v>
      </c>
      <c r="G37" s="2" t="s">
        <v>664</v>
      </c>
      <c r="I37" s="3" t="s">
        <v>769</v>
      </c>
      <c r="J37" s="3">
        <v>976</v>
      </c>
      <c r="K37" s="4" t="s">
        <v>770</v>
      </c>
      <c r="N37" s="8" t="s">
        <v>771</v>
      </c>
      <c r="O37" s="8" t="s">
        <v>772</v>
      </c>
      <c r="P37" s="9" t="s">
        <v>773</v>
      </c>
    </row>
    <row r="38" spans="1:16" x14ac:dyDescent="0.25">
      <c r="A38" s="2" t="s">
        <v>774</v>
      </c>
      <c r="B38" s="2" t="s">
        <v>775</v>
      </c>
      <c r="C38" s="2" t="s">
        <v>776</v>
      </c>
      <c r="D38" s="2" t="s">
        <v>777</v>
      </c>
      <c r="E38" s="2" t="s">
        <v>665</v>
      </c>
      <c r="F38" s="2">
        <v>108</v>
      </c>
      <c r="G38" s="2" t="s">
        <v>666</v>
      </c>
      <c r="I38" s="3" t="s">
        <v>778</v>
      </c>
      <c r="J38" s="3">
        <v>756</v>
      </c>
      <c r="K38" s="4" t="s">
        <v>779</v>
      </c>
      <c r="N38" s="8" t="s">
        <v>780</v>
      </c>
      <c r="O38" s="8" t="s">
        <v>781</v>
      </c>
      <c r="P38" s="9" t="s">
        <v>782</v>
      </c>
    </row>
    <row r="39" spans="1:16" x14ac:dyDescent="0.25">
      <c r="A39" s="2" t="s">
        <v>783</v>
      </c>
      <c r="B39" s="2" t="s">
        <v>784</v>
      </c>
      <c r="C39" s="2" t="s">
        <v>785</v>
      </c>
      <c r="D39" s="2" t="s">
        <v>786</v>
      </c>
      <c r="E39" s="2" t="s">
        <v>787</v>
      </c>
      <c r="F39" s="2">
        <v>116</v>
      </c>
      <c r="G39" s="2" t="s">
        <v>788</v>
      </c>
      <c r="I39" s="3" t="s">
        <v>789</v>
      </c>
      <c r="J39" s="3">
        <v>990</v>
      </c>
      <c r="K39" s="4" t="s">
        <v>790</v>
      </c>
      <c r="N39" s="8" t="s">
        <v>791</v>
      </c>
      <c r="O39" s="8" t="s">
        <v>299</v>
      </c>
      <c r="P39" s="9" t="s">
        <v>162</v>
      </c>
    </row>
    <row r="40" spans="1:16" x14ac:dyDescent="0.25">
      <c r="A40" s="2" t="s">
        <v>792</v>
      </c>
      <c r="B40" s="2" t="s">
        <v>793</v>
      </c>
      <c r="C40" s="2" t="s">
        <v>794</v>
      </c>
      <c r="D40" s="2" t="s">
        <v>795</v>
      </c>
      <c r="E40" s="2" t="s">
        <v>796</v>
      </c>
      <c r="F40" s="2">
        <v>950</v>
      </c>
      <c r="G40" s="2" t="s">
        <v>797</v>
      </c>
      <c r="I40" s="3" t="s">
        <v>798</v>
      </c>
      <c r="J40" s="3">
        <v>0</v>
      </c>
      <c r="K40" s="4" t="s">
        <v>799</v>
      </c>
      <c r="N40" s="8" t="s">
        <v>800</v>
      </c>
      <c r="O40" s="8" t="s">
        <v>801</v>
      </c>
      <c r="P40" s="9" t="s">
        <v>802</v>
      </c>
    </row>
    <row r="41" spans="1:16" x14ac:dyDescent="0.25">
      <c r="A41" s="2" t="s">
        <v>803</v>
      </c>
      <c r="B41" s="2" t="s">
        <v>804</v>
      </c>
      <c r="C41" s="2" t="s">
        <v>805</v>
      </c>
      <c r="D41" s="2" t="s">
        <v>806</v>
      </c>
      <c r="E41" s="2" t="s">
        <v>760</v>
      </c>
      <c r="F41" s="2">
        <v>124</v>
      </c>
      <c r="G41" s="2" t="s">
        <v>761</v>
      </c>
      <c r="I41" s="3" t="s">
        <v>807</v>
      </c>
      <c r="J41" s="3">
        <v>170</v>
      </c>
      <c r="K41" s="4" t="s">
        <v>808</v>
      </c>
      <c r="N41" s="8" t="s">
        <v>809</v>
      </c>
      <c r="O41" s="8" t="s">
        <v>810</v>
      </c>
      <c r="P41" s="9" t="s">
        <v>811</v>
      </c>
    </row>
    <row r="42" spans="1:16" x14ac:dyDescent="0.25">
      <c r="A42" s="2" t="s">
        <v>812</v>
      </c>
      <c r="B42" s="2" t="s">
        <v>813</v>
      </c>
      <c r="C42" s="2" t="s">
        <v>814</v>
      </c>
      <c r="D42" s="2" t="s">
        <v>815</v>
      </c>
      <c r="E42" s="2" t="s">
        <v>816</v>
      </c>
      <c r="F42" s="2">
        <v>132</v>
      </c>
      <c r="G42" s="2" t="s">
        <v>817</v>
      </c>
      <c r="I42" s="3" t="s">
        <v>818</v>
      </c>
      <c r="J42" s="3">
        <v>188</v>
      </c>
      <c r="K42" s="4" t="s">
        <v>819</v>
      </c>
      <c r="N42" s="8" t="s">
        <v>820</v>
      </c>
      <c r="O42" s="8" t="s">
        <v>821</v>
      </c>
      <c r="P42" s="9" t="s">
        <v>822</v>
      </c>
    </row>
    <row r="43" spans="1:16" x14ac:dyDescent="0.25">
      <c r="A43" s="2" t="s">
        <v>823</v>
      </c>
      <c r="B43" s="2" t="s">
        <v>824</v>
      </c>
      <c r="C43" s="2" t="s">
        <v>825</v>
      </c>
      <c r="D43" s="2" t="s">
        <v>826</v>
      </c>
      <c r="E43" s="2" t="s">
        <v>827</v>
      </c>
      <c r="F43" s="2">
        <v>136</v>
      </c>
      <c r="G43" s="2" t="s">
        <v>828</v>
      </c>
      <c r="I43" s="3" t="s">
        <v>829</v>
      </c>
      <c r="J43" s="3">
        <v>931</v>
      </c>
      <c r="K43" s="4" t="s">
        <v>830</v>
      </c>
      <c r="N43" s="8" t="s">
        <v>831</v>
      </c>
      <c r="O43" s="8" t="s">
        <v>832</v>
      </c>
      <c r="P43" s="9" t="s">
        <v>833</v>
      </c>
    </row>
    <row r="44" spans="1:16" x14ac:dyDescent="0.25">
      <c r="A44" s="2" t="s">
        <v>834</v>
      </c>
      <c r="B44" s="2" t="s">
        <v>835</v>
      </c>
      <c r="C44" s="2" t="s">
        <v>836</v>
      </c>
      <c r="D44" s="2" t="s">
        <v>837</v>
      </c>
      <c r="E44" s="2" t="s">
        <v>796</v>
      </c>
      <c r="F44" s="2">
        <v>950</v>
      </c>
      <c r="G44" s="2" t="s">
        <v>797</v>
      </c>
      <c r="I44" s="3" t="s">
        <v>816</v>
      </c>
      <c r="J44" s="3">
        <v>132</v>
      </c>
      <c r="K44" s="4" t="s">
        <v>817</v>
      </c>
      <c r="N44" s="8" t="s">
        <v>838</v>
      </c>
      <c r="O44" s="8" t="s">
        <v>839</v>
      </c>
      <c r="P44" s="9" t="s">
        <v>840</v>
      </c>
    </row>
    <row r="45" spans="1:16" x14ac:dyDescent="0.25">
      <c r="A45" s="2" t="s">
        <v>841</v>
      </c>
      <c r="B45" s="2" t="s">
        <v>842</v>
      </c>
      <c r="C45" s="2" t="s">
        <v>843</v>
      </c>
      <c r="D45" s="2" t="s">
        <v>844</v>
      </c>
      <c r="E45" s="2" t="s">
        <v>796</v>
      </c>
      <c r="F45" s="2">
        <v>950</v>
      </c>
      <c r="G45" s="2" t="s">
        <v>797</v>
      </c>
      <c r="I45" s="3" t="s">
        <v>845</v>
      </c>
      <c r="J45" s="3">
        <v>203</v>
      </c>
      <c r="K45" s="4" t="s">
        <v>846</v>
      </c>
      <c r="N45" s="8" t="s">
        <v>847</v>
      </c>
      <c r="O45" s="8" t="s">
        <v>848</v>
      </c>
      <c r="P45" s="9" t="s">
        <v>849</v>
      </c>
    </row>
    <row r="46" spans="1:16" x14ac:dyDescent="0.25">
      <c r="A46" s="2" t="s">
        <v>850</v>
      </c>
      <c r="B46" s="2" t="s">
        <v>851</v>
      </c>
      <c r="C46" s="2" t="s">
        <v>852</v>
      </c>
      <c r="D46" s="2" t="s">
        <v>853</v>
      </c>
      <c r="E46" s="2" t="s">
        <v>789</v>
      </c>
      <c r="F46" s="2">
        <v>990</v>
      </c>
      <c r="G46" s="2" t="s">
        <v>790</v>
      </c>
      <c r="I46" s="3" t="s">
        <v>854</v>
      </c>
      <c r="J46" s="3">
        <v>262</v>
      </c>
      <c r="K46" s="4" t="s">
        <v>855</v>
      </c>
      <c r="N46" s="8" t="s">
        <v>856</v>
      </c>
      <c r="O46" s="8" t="s">
        <v>857</v>
      </c>
      <c r="P46" s="9" t="s">
        <v>858</v>
      </c>
    </row>
    <row r="47" spans="1:16" x14ac:dyDescent="0.25">
      <c r="A47" s="2" t="s">
        <v>859</v>
      </c>
      <c r="B47" s="2" t="s">
        <v>860</v>
      </c>
      <c r="C47" s="2" t="s">
        <v>861</v>
      </c>
      <c r="D47" s="2" t="s">
        <v>862</v>
      </c>
      <c r="E47" s="2" t="s">
        <v>798</v>
      </c>
      <c r="F47" s="2">
        <v>0</v>
      </c>
      <c r="G47" s="2" t="s">
        <v>799</v>
      </c>
      <c r="I47" s="3" t="s">
        <v>863</v>
      </c>
      <c r="J47" s="3">
        <v>208</v>
      </c>
      <c r="K47" s="4" t="s">
        <v>864</v>
      </c>
      <c r="N47" s="8" t="s">
        <v>865</v>
      </c>
      <c r="O47" s="8" t="s">
        <v>866</v>
      </c>
      <c r="P47" s="9" t="s">
        <v>867</v>
      </c>
    </row>
    <row r="48" spans="1:16" x14ac:dyDescent="0.25">
      <c r="A48" s="2" t="s">
        <v>868</v>
      </c>
      <c r="B48" s="2" t="s">
        <v>869</v>
      </c>
      <c r="C48" s="2" t="s">
        <v>870</v>
      </c>
      <c r="D48" s="2" t="s">
        <v>871</v>
      </c>
      <c r="E48" s="2" t="s">
        <v>541</v>
      </c>
      <c r="F48" s="2">
        <v>36</v>
      </c>
      <c r="G48" s="2" t="s">
        <v>542</v>
      </c>
      <c r="I48" s="3" t="s">
        <v>872</v>
      </c>
      <c r="J48" s="3">
        <v>214</v>
      </c>
      <c r="K48" s="4" t="s">
        <v>873</v>
      </c>
      <c r="N48" s="8" t="s">
        <v>874</v>
      </c>
      <c r="O48" s="8" t="s">
        <v>875</v>
      </c>
      <c r="P48" s="9" t="s">
        <v>876</v>
      </c>
    </row>
    <row r="49" spans="1:16" x14ac:dyDescent="0.25">
      <c r="A49" s="2" t="s">
        <v>877</v>
      </c>
      <c r="B49" s="2" t="s">
        <v>878</v>
      </c>
      <c r="C49" s="2" t="s">
        <v>879</v>
      </c>
      <c r="D49" s="2" t="s">
        <v>880</v>
      </c>
      <c r="E49" s="2" t="s">
        <v>541</v>
      </c>
      <c r="F49" s="2">
        <v>36</v>
      </c>
      <c r="G49" s="2" t="s">
        <v>542</v>
      </c>
      <c r="I49" s="3" t="s">
        <v>441</v>
      </c>
      <c r="J49" s="3">
        <v>12</v>
      </c>
      <c r="K49" s="4" t="s">
        <v>442</v>
      </c>
      <c r="N49" s="8" t="s">
        <v>881</v>
      </c>
      <c r="O49" s="8" t="s">
        <v>882</v>
      </c>
      <c r="P49" s="9" t="s">
        <v>883</v>
      </c>
    </row>
    <row r="50" spans="1:16" x14ac:dyDescent="0.25">
      <c r="A50" s="2" t="s">
        <v>884</v>
      </c>
      <c r="B50" s="2" t="s">
        <v>885</v>
      </c>
      <c r="C50" s="2" t="s">
        <v>886</v>
      </c>
      <c r="D50" s="2" t="s">
        <v>887</v>
      </c>
      <c r="E50" s="2" t="s">
        <v>807</v>
      </c>
      <c r="F50" s="2">
        <v>170</v>
      </c>
      <c r="G50" s="2" t="s">
        <v>808</v>
      </c>
      <c r="I50" s="3" t="s">
        <v>888</v>
      </c>
      <c r="J50" s="3">
        <v>818</v>
      </c>
      <c r="K50" s="4" t="s">
        <v>889</v>
      </c>
      <c r="N50" s="8" t="s">
        <v>890</v>
      </c>
      <c r="O50" s="8" t="s">
        <v>891</v>
      </c>
      <c r="P50" s="9" t="s">
        <v>892</v>
      </c>
    </row>
    <row r="51" spans="1:16" x14ac:dyDescent="0.25">
      <c r="A51" s="2" t="s">
        <v>893</v>
      </c>
      <c r="B51" s="2" t="s">
        <v>894</v>
      </c>
      <c r="C51" s="2" t="s">
        <v>895</v>
      </c>
      <c r="D51" s="2" t="s">
        <v>896</v>
      </c>
      <c r="E51" s="2" t="s">
        <v>897</v>
      </c>
      <c r="F51" s="2">
        <v>174</v>
      </c>
      <c r="G51" s="2" t="s">
        <v>898</v>
      </c>
      <c r="I51" s="3" t="s">
        <v>899</v>
      </c>
      <c r="J51" s="3">
        <v>232</v>
      </c>
      <c r="K51" s="4" t="s">
        <v>900</v>
      </c>
      <c r="N51" s="8" t="s">
        <v>901</v>
      </c>
      <c r="O51" s="8" t="s">
        <v>902</v>
      </c>
      <c r="P51" s="9" t="s">
        <v>903</v>
      </c>
    </row>
    <row r="52" spans="1:16" x14ac:dyDescent="0.25">
      <c r="A52" s="2" t="s">
        <v>904</v>
      </c>
      <c r="B52" s="2" t="s">
        <v>905</v>
      </c>
      <c r="C52" s="2" t="s">
        <v>906</v>
      </c>
      <c r="D52" s="2" t="s">
        <v>907</v>
      </c>
      <c r="E52" s="2" t="s">
        <v>818</v>
      </c>
      <c r="F52" s="2">
        <v>188</v>
      </c>
      <c r="G52" s="2" t="s">
        <v>819</v>
      </c>
      <c r="I52" s="3" t="s">
        <v>908</v>
      </c>
      <c r="J52" s="3">
        <v>230</v>
      </c>
      <c r="K52" s="4" t="s">
        <v>909</v>
      </c>
      <c r="N52" s="8" t="s">
        <v>910</v>
      </c>
      <c r="O52" s="8" t="s">
        <v>911</v>
      </c>
      <c r="P52" s="9" t="s">
        <v>912</v>
      </c>
    </row>
    <row r="53" spans="1:16" x14ac:dyDescent="0.25">
      <c r="A53" s="2" t="s">
        <v>913</v>
      </c>
      <c r="B53" s="2" t="s">
        <v>914</v>
      </c>
      <c r="C53" s="2" t="s">
        <v>915</v>
      </c>
      <c r="D53" s="2" t="s">
        <v>916</v>
      </c>
      <c r="E53" s="2" t="s">
        <v>663</v>
      </c>
      <c r="F53" s="2">
        <v>952</v>
      </c>
      <c r="G53" s="2" t="s">
        <v>664</v>
      </c>
      <c r="I53" s="3" t="s">
        <v>88</v>
      </c>
      <c r="J53" s="3">
        <v>978</v>
      </c>
      <c r="K53" s="4" t="s">
        <v>415</v>
      </c>
      <c r="N53" s="8" t="s">
        <v>917</v>
      </c>
      <c r="O53" s="8" t="s">
        <v>918</v>
      </c>
      <c r="P53" s="9" t="s">
        <v>919</v>
      </c>
    </row>
    <row r="54" spans="1:16" x14ac:dyDescent="0.25">
      <c r="A54" s="2" t="s">
        <v>920</v>
      </c>
      <c r="B54" s="2" t="s">
        <v>921</v>
      </c>
      <c r="C54" s="2" t="s">
        <v>922</v>
      </c>
      <c r="D54" s="2" t="s">
        <v>923</v>
      </c>
      <c r="E54" s="2" t="s">
        <v>924</v>
      </c>
      <c r="F54" s="2">
        <v>191</v>
      </c>
      <c r="G54" s="2" t="s">
        <v>925</v>
      </c>
      <c r="I54" s="3" t="s">
        <v>926</v>
      </c>
      <c r="J54" s="3">
        <v>242</v>
      </c>
      <c r="K54" s="4" t="s">
        <v>927</v>
      </c>
      <c r="N54" s="8" t="s">
        <v>928</v>
      </c>
      <c r="O54" s="8" t="s">
        <v>929</v>
      </c>
      <c r="P54" s="9" t="s">
        <v>930</v>
      </c>
    </row>
    <row r="55" spans="1:16" x14ac:dyDescent="0.25">
      <c r="A55" s="2" t="s">
        <v>931</v>
      </c>
      <c r="B55" s="2" t="s">
        <v>932</v>
      </c>
      <c r="C55" s="2" t="s">
        <v>933</v>
      </c>
      <c r="D55" s="2" t="s">
        <v>934</v>
      </c>
      <c r="E55" s="2" t="s">
        <v>829</v>
      </c>
      <c r="F55" s="2">
        <v>931</v>
      </c>
      <c r="G55" s="2" t="s">
        <v>830</v>
      </c>
      <c r="I55" s="3" t="s">
        <v>935</v>
      </c>
      <c r="J55" s="3">
        <v>238</v>
      </c>
      <c r="K55" s="4" t="s">
        <v>936</v>
      </c>
      <c r="N55" s="8" t="s">
        <v>937</v>
      </c>
      <c r="O55" s="8" t="s">
        <v>938</v>
      </c>
      <c r="P55" s="9" t="s">
        <v>939</v>
      </c>
    </row>
    <row r="56" spans="1:16" x14ac:dyDescent="0.25">
      <c r="A56" s="2" t="s">
        <v>940</v>
      </c>
      <c r="B56" s="2" t="s">
        <v>941</v>
      </c>
      <c r="C56" s="2" t="s">
        <v>942</v>
      </c>
      <c r="D56" s="2" t="s">
        <v>943</v>
      </c>
      <c r="E56" s="2" t="s">
        <v>88</v>
      </c>
      <c r="F56" s="2">
        <v>978</v>
      </c>
      <c r="G56" s="2" t="s">
        <v>415</v>
      </c>
      <c r="I56" s="3" t="s">
        <v>944</v>
      </c>
      <c r="J56" s="3">
        <v>826</v>
      </c>
      <c r="K56" s="4" t="s">
        <v>945</v>
      </c>
      <c r="N56" s="8" t="s">
        <v>946</v>
      </c>
      <c r="O56" s="8" t="s">
        <v>947</v>
      </c>
      <c r="P56" s="9" t="s">
        <v>948</v>
      </c>
    </row>
    <row r="57" spans="1:16" x14ac:dyDescent="0.25">
      <c r="A57" s="2" t="s">
        <v>949</v>
      </c>
      <c r="B57" s="2" t="s">
        <v>950</v>
      </c>
      <c r="C57" s="2" t="s">
        <v>951</v>
      </c>
      <c r="D57" s="2" t="s">
        <v>952</v>
      </c>
      <c r="E57" s="2" t="s">
        <v>845</v>
      </c>
      <c r="F57" s="2">
        <v>203</v>
      </c>
      <c r="G57" s="2" t="s">
        <v>846</v>
      </c>
      <c r="I57" s="3" t="s">
        <v>953</v>
      </c>
      <c r="J57" s="3">
        <v>981</v>
      </c>
      <c r="K57" s="4" t="s">
        <v>954</v>
      </c>
      <c r="N57" s="8" t="s">
        <v>955</v>
      </c>
      <c r="O57" s="8" t="s">
        <v>956</v>
      </c>
      <c r="P57" s="9" t="s">
        <v>957</v>
      </c>
    </row>
    <row r="58" spans="1:16" x14ac:dyDescent="0.25">
      <c r="A58" s="2" t="s">
        <v>958</v>
      </c>
      <c r="B58" s="2" t="s">
        <v>959</v>
      </c>
      <c r="C58" s="2" t="s">
        <v>960</v>
      </c>
      <c r="D58" s="2" t="s">
        <v>961</v>
      </c>
      <c r="E58" s="2" t="s">
        <v>769</v>
      </c>
      <c r="F58" s="2">
        <v>976</v>
      </c>
      <c r="G58" s="2" t="s">
        <v>770</v>
      </c>
      <c r="I58" s="3" t="s">
        <v>962</v>
      </c>
      <c r="J58" s="3">
        <v>0</v>
      </c>
      <c r="K58" s="4" t="s">
        <v>963</v>
      </c>
      <c r="N58" s="8" t="s">
        <v>964</v>
      </c>
      <c r="O58" s="8" t="s">
        <v>965</v>
      </c>
      <c r="P58" s="9" t="s">
        <v>966</v>
      </c>
    </row>
    <row r="59" spans="1:16" x14ac:dyDescent="0.25">
      <c r="A59" s="2" t="s">
        <v>967</v>
      </c>
      <c r="B59" s="2" t="s">
        <v>968</v>
      </c>
      <c r="C59" s="2" t="s">
        <v>969</v>
      </c>
      <c r="D59" s="2" t="s">
        <v>970</v>
      </c>
      <c r="E59" s="2" t="s">
        <v>863</v>
      </c>
      <c r="F59" s="2">
        <v>208</v>
      </c>
      <c r="G59" s="2" t="s">
        <v>864</v>
      </c>
      <c r="I59" s="3" t="s">
        <v>971</v>
      </c>
      <c r="J59" s="3">
        <v>936</v>
      </c>
      <c r="K59" s="4" t="s">
        <v>972</v>
      </c>
      <c r="N59" s="8" t="s">
        <v>973</v>
      </c>
      <c r="O59" s="8" t="s">
        <v>974</v>
      </c>
      <c r="P59" s="9" t="s">
        <v>975</v>
      </c>
    </row>
    <row r="60" spans="1:16" x14ac:dyDescent="0.25">
      <c r="A60" s="2" t="s">
        <v>976</v>
      </c>
      <c r="B60" s="2" t="s">
        <v>977</v>
      </c>
      <c r="C60" s="2" t="s">
        <v>978</v>
      </c>
      <c r="D60" s="2" t="s">
        <v>979</v>
      </c>
      <c r="E60" s="2" t="s">
        <v>854</v>
      </c>
      <c r="F60" s="2">
        <v>262</v>
      </c>
      <c r="G60" s="2" t="s">
        <v>855</v>
      </c>
      <c r="I60" s="3" t="s">
        <v>980</v>
      </c>
      <c r="J60" s="3">
        <v>292</v>
      </c>
      <c r="K60" s="4" t="s">
        <v>981</v>
      </c>
      <c r="N60" s="8" t="s">
        <v>982</v>
      </c>
      <c r="O60" s="8" t="s">
        <v>983</v>
      </c>
      <c r="P60" s="9" t="s">
        <v>984</v>
      </c>
    </row>
    <row r="61" spans="1:16" x14ac:dyDescent="0.25">
      <c r="A61" s="2" t="s">
        <v>985</v>
      </c>
      <c r="B61" s="2" t="s">
        <v>986</v>
      </c>
      <c r="C61" s="2" t="s">
        <v>987</v>
      </c>
      <c r="D61" s="2" t="s">
        <v>988</v>
      </c>
      <c r="E61" s="2" t="s">
        <v>484</v>
      </c>
      <c r="F61" s="2">
        <v>951</v>
      </c>
      <c r="G61" s="2" t="s">
        <v>485</v>
      </c>
      <c r="I61" s="3" t="s">
        <v>989</v>
      </c>
      <c r="J61" s="3">
        <v>270</v>
      </c>
      <c r="K61" s="4" t="s">
        <v>990</v>
      </c>
      <c r="N61" s="8" t="s">
        <v>991</v>
      </c>
      <c r="O61" s="8" t="s">
        <v>992</v>
      </c>
      <c r="P61" s="9" t="s">
        <v>163</v>
      </c>
    </row>
    <row r="62" spans="1:16" x14ac:dyDescent="0.25">
      <c r="A62" s="2" t="s">
        <v>993</v>
      </c>
      <c r="B62" s="2" t="s">
        <v>994</v>
      </c>
      <c r="C62" s="2" t="s">
        <v>995</v>
      </c>
      <c r="D62" s="2" t="s">
        <v>996</v>
      </c>
      <c r="E62" s="2" t="s">
        <v>872</v>
      </c>
      <c r="F62" s="2">
        <v>214</v>
      </c>
      <c r="G62" s="2" t="s">
        <v>873</v>
      </c>
      <c r="I62" s="3" t="s">
        <v>997</v>
      </c>
      <c r="J62" s="3">
        <v>324</v>
      </c>
      <c r="K62" s="4" t="s">
        <v>998</v>
      </c>
      <c r="N62" s="8" t="s">
        <v>999</v>
      </c>
      <c r="O62" s="8" t="s">
        <v>1000</v>
      </c>
      <c r="P62" s="9" t="s">
        <v>1001</v>
      </c>
    </row>
    <row r="63" spans="1:16" x14ac:dyDescent="0.25">
      <c r="A63" s="2" t="s">
        <v>1002</v>
      </c>
      <c r="B63" s="2" t="s">
        <v>1003</v>
      </c>
      <c r="C63" s="2" t="s">
        <v>1004</v>
      </c>
      <c r="D63" s="2" t="s">
        <v>1005</v>
      </c>
      <c r="E63" s="2" t="s">
        <v>160</v>
      </c>
      <c r="F63" s="2">
        <v>840</v>
      </c>
      <c r="G63" s="2" t="s">
        <v>388</v>
      </c>
      <c r="I63" s="3" t="s">
        <v>1006</v>
      </c>
      <c r="J63" s="3">
        <v>320</v>
      </c>
      <c r="K63" s="4" t="s">
        <v>1007</v>
      </c>
      <c r="N63" s="8" t="s">
        <v>1008</v>
      </c>
      <c r="O63" s="8" t="s">
        <v>1009</v>
      </c>
      <c r="P63" s="9" t="s">
        <v>1010</v>
      </c>
    </row>
    <row r="64" spans="1:16" x14ac:dyDescent="0.25">
      <c r="A64" s="2" t="s">
        <v>1011</v>
      </c>
      <c r="B64" s="2" t="s">
        <v>1012</v>
      </c>
      <c r="C64" s="2" t="s">
        <v>1013</v>
      </c>
      <c r="D64" s="2" t="s">
        <v>1014</v>
      </c>
      <c r="E64" s="2" t="s">
        <v>888</v>
      </c>
      <c r="F64" s="2">
        <v>818</v>
      </c>
      <c r="G64" s="2" t="s">
        <v>889</v>
      </c>
      <c r="I64" s="3" t="s">
        <v>1015</v>
      </c>
      <c r="J64" s="3">
        <v>328</v>
      </c>
      <c r="K64" s="4" t="s">
        <v>1016</v>
      </c>
      <c r="N64" s="8" t="s">
        <v>1017</v>
      </c>
      <c r="O64" s="8" t="s">
        <v>1018</v>
      </c>
      <c r="P64" s="9" t="s">
        <v>1019</v>
      </c>
    </row>
    <row r="65" spans="1:16" x14ac:dyDescent="0.25">
      <c r="A65" s="2" t="s">
        <v>1020</v>
      </c>
      <c r="B65" s="2" t="s">
        <v>1021</v>
      </c>
      <c r="C65" s="2" t="s">
        <v>1022</v>
      </c>
      <c r="D65" s="2" t="s">
        <v>1023</v>
      </c>
      <c r="E65" s="2" t="s">
        <v>160</v>
      </c>
      <c r="F65" s="2">
        <v>840</v>
      </c>
      <c r="G65" s="2" t="s">
        <v>388</v>
      </c>
      <c r="I65" s="3" t="s">
        <v>1024</v>
      </c>
      <c r="J65" s="3">
        <v>344</v>
      </c>
      <c r="K65" s="4" t="s">
        <v>1025</v>
      </c>
      <c r="N65" s="8" t="s">
        <v>1026</v>
      </c>
      <c r="O65" s="8" t="s">
        <v>1027</v>
      </c>
      <c r="P65" s="9" t="s">
        <v>1028</v>
      </c>
    </row>
    <row r="66" spans="1:16" x14ac:dyDescent="0.25">
      <c r="A66" s="2" t="s">
        <v>1029</v>
      </c>
      <c r="B66" s="2" t="s">
        <v>1030</v>
      </c>
      <c r="C66" s="2" t="s">
        <v>1031</v>
      </c>
      <c r="D66" s="2" t="s">
        <v>1032</v>
      </c>
      <c r="E66" s="2" t="s">
        <v>796</v>
      </c>
      <c r="F66" s="2">
        <v>950</v>
      </c>
      <c r="G66" s="2" t="s">
        <v>797</v>
      </c>
      <c r="I66" s="3" t="s">
        <v>1033</v>
      </c>
      <c r="J66" s="3">
        <v>340</v>
      </c>
      <c r="K66" s="4" t="s">
        <v>1034</v>
      </c>
      <c r="N66" s="8" t="s">
        <v>1035</v>
      </c>
      <c r="O66" s="8" t="s">
        <v>1036</v>
      </c>
      <c r="P66" s="9" t="s">
        <v>1037</v>
      </c>
    </row>
    <row r="67" spans="1:16" x14ac:dyDescent="0.25">
      <c r="A67" s="2" t="s">
        <v>1038</v>
      </c>
      <c r="B67" s="2" t="s">
        <v>1039</v>
      </c>
      <c r="C67" s="2" t="s">
        <v>1040</v>
      </c>
      <c r="D67" s="2" t="s">
        <v>1041</v>
      </c>
      <c r="E67" s="2" t="s">
        <v>899</v>
      </c>
      <c r="F67" s="2">
        <v>232</v>
      </c>
      <c r="G67" s="2" t="s">
        <v>900</v>
      </c>
      <c r="I67" s="3" t="s">
        <v>924</v>
      </c>
      <c r="J67" s="3">
        <v>191</v>
      </c>
      <c r="K67" s="4" t="s">
        <v>925</v>
      </c>
      <c r="N67" s="8" t="s">
        <v>1042</v>
      </c>
      <c r="O67" s="8" t="s">
        <v>1043</v>
      </c>
      <c r="P67" s="9" t="s">
        <v>1044</v>
      </c>
    </row>
    <row r="68" spans="1:16" x14ac:dyDescent="0.25">
      <c r="A68" s="2" t="s">
        <v>1045</v>
      </c>
      <c r="B68" s="2" t="s">
        <v>1046</v>
      </c>
      <c r="C68" s="2" t="s">
        <v>1047</v>
      </c>
      <c r="D68" s="2" t="s">
        <v>1048</v>
      </c>
      <c r="E68" s="2" t="s">
        <v>88</v>
      </c>
      <c r="F68" s="2">
        <v>978</v>
      </c>
      <c r="G68" s="2" t="s">
        <v>415</v>
      </c>
      <c r="I68" s="3" t="s">
        <v>1049</v>
      </c>
      <c r="J68" s="3">
        <v>332</v>
      </c>
      <c r="K68" s="4" t="s">
        <v>1050</v>
      </c>
      <c r="N68" s="8" t="s">
        <v>1051</v>
      </c>
      <c r="O68" s="8" t="s">
        <v>1052</v>
      </c>
      <c r="P68" s="9" t="s">
        <v>1053</v>
      </c>
    </row>
    <row r="69" spans="1:16" x14ac:dyDescent="0.25">
      <c r="A69" s="2" t="s">
        <v>1054</v>
      </c>
      <c r="B69" s="2" t="s">
        <v>1055</v>
      </c>
      <c r="C69" s="2" t="s">
        <v>1056</v>
      </c>
      <c r="D69" s="2" t="s">
        <v>1057</v>
      </c>
      <c r="E69" s="2" t="s">
        <v>1058</v>
      </c>
      <c r="F69" s="2">
        <v>748</v>
      </c>
      <c r="G69" s="2" t="s">
        <v>1059</v>
      </c>
      <c r="I69" s="3" t="s">
        <v>1060</v>
      </c>
      <c r="J69" s="3">
        <v>348</v>
      </c>
      <c r="K69" s="4" t="s">
        <v>1061</v>
      </c>
      <c r="N69" s="8" t="s">
        <v>1062</v>
      </c>
      <c r="O69" s="8" t="s">
        <v>1063</v>
      </c>
      <c r="P69" s="9" t="s">
        <v>1064</v>
      </c>
    </row>
    <row r="70" spans="1:16" x14ac:dyDescent="0.25">
      <c r="A70" s="2" t="s">
        <v>1065</v>
      </c>
      <c r="B70" s="2" t="s">
        <v>1066</v>
      </c>
      <c r="C70" s="2" t="s">
        <v>1067</v>
      </c>
      <c r="D70" s="2" t="s">
        <v>1068</v>
      </c>
      <c r="E70" s="2" t="s">
        <v>908</v>
      </c>
      <c r="F70" s="2">
        <v>230</v>
      </c>
      <c r="G70" s="2" t="s">
        <v>909</v>
      </c>
      <c r="I70" s="3" t="s">
        <v>1069</v>
      </c>
      <c r="J70" s="3">
        <v>360</v>
      </c>
      <c r="K70" s="4" t="s">
        <v>1070</v>
      </c>
      <c r="N70" s="8" t="s">
        <v>1071</v>
      </c>
      <c r="O70" s="8" t="s">
        <v>1072</v>
      </c>
      <c r="P70" s="9" t="s">
        <v>1073</v>
      </c>
    </row>
    <row r="71" spans="1:16" x14ac:dyDescent="0.25">
      <c r="A71" s="2" t="s">
        <v>1074</v>
      </c>
      <c r="B71" s="2" t="s">
        <v>1075</v>
      </c>
      <c r="C71" s="2" t="s">
        <v>1076</v>
      </c>
      <c r="D71" s="2" t="s">
        <v>1077</v>
      </c>
      <c r="E71" s="2" t="s">
        <v>935</v>
      </c>
      <c r="F71" s="2">
        <v>238</v>
      </c>
      <c r="G71" s="2" t="s">
        <v>936</v>
      </c>
      <c r="I71" s="3" t="s">
        <v>1078</v>
      </c>
      <c r="J71" s="3">
        <v>376</v>
      </c>
      <c r="K71" s="4" t="s">
        <v>1079</v>
      </c>
      <c r="N71" s="8" t="s">
        <v>1080</v>
      </c>
      <c r="O71" s="8" t="s">
        <v>1081</v>
      </c>
      <c r="P71" s="9" t="s">
        <v>1082</v>
      </c>
    </row>
    <row r="72" spans="1:16" x14ac:dyDescent="0.25">
      <c r="A72" s="2" t="s">
        <v>1083</v>
      </c>
      <c r="B72" s="2" t="s">
        <v>1084</v>
      </c>
      <c r="C72" s="2" t="s">
        <v>1085</v>
      </c>
      <c r="D72" s="2" t="s">
        <v>1086</v>
      </c>
      <c r="E72" s="2" t="s">
        <v>863</v>
      </c>
      <c r="F72" s="2">
        <v>208</v>
      </c>
      <c r="G72" s="2" t="s">
        <v>864</v>
      </c>
      <c r="I72" s="3" t="s">
        <v>1087</v>
      </c>
      <c r="J72" s="3">
        <v>0</v>
      </c>
      <c r="K72" s="4" t="s">
        <v>1088</v>
      </c>
      <c r="N72" s="8" t="s">
        <v>1089</v>
      </c>
      <c r="O72" s="8" t="s">
        <v>1090</v>
      </c>
      <c r="P72" s="9" t="s">
        <v>1091</v>
      </c>
    </row>
    <row r="73" spans="1:16" x14ac:dyDescent="0.25">
      <c r="A73" s="2" t="s">
        <v>1092</v>
      </c>
      <c r="B73" s="2" t="s">
        <v>1093</v>
      </c>
      <c r="C73" s="2" t="s">
        <v>1094</v>
      </c>
      <c r="D73" s="2" t="s">
        <v>1095</v>
      </c>
      <c r="E73" s="2" t="s">
        <v>926</v>
      </c>
      <c r="F73" s="2">
        <v>242</v>
      </c>
      <c r="G73" s="2" t="s">
        <v>927</v>
      </c>
      <c r="I73" s="3" t="s">
        <v>1096</v>
      </c>
      <c r="J73" s="3">
        <v>356</v>
      </c>
      <c r="K73" s="4" t="s">
        <v>1097</v>
      </c>
    </row>
    <row r="74" spans="1:16" x14ac:dyDescent="0.25">
      <c r="A74" s="2" t="s">
        <v>1098</v>
      </c>
      <c r="B74" s="2" t="s">
        <v>1099</v>
      </c>
      <c r="C74" s="2" t="s">
        <v>1100</v>
      </c>
      <c r="D74" s="2" t="s">
        <v>1101</v>
      </c>
      <c r="E74" s="2" t="s">
        <v>88</v>
      </c>
      <c r="F74" s="2">
        <v>978</v>
      </c>
      <c r="G74" s="2" t="s">
        <v>415</v>
      </c>
      <c r="I74" s="3" t="s">
        <v>1102</v>
      </c>
      <c r="J74" s="3">
        <v>368</v>
      </c>
      <c r="K74" s="4" t="s">
        <v>1103</v>
      </c>
    </row>
    <row r="75" spans="1:16" x14ac:dyDescent="0.25">
      <c r="A75" s="2" t="s">
        <v>1104</v>
      </c>
      <c r="B75" s="2" t="s">
        <v>1105</v>
      </c>
      <c r="C75" s="2" t="s">
        <v>1106</v>
      </c>
      <c r="D75" s="2" t="s">
        <v>1107</v>
      </c>
      <c r="E75" s="2" t="s">
        <v>88</v>
      </c>
      <c r="F75" s="2">
        <v>978</v>
      </c>
      <c r="G75" s="2" t="s">
        <v>415</v>
      </c>
      <c r="I75" s="3" t="s">
        <v>1108</v>
      </c>
      <c r="J75" s="3">
        <v>364</v>
      </c>
      <c r="K75" s="4" t="s">
        <v>1109</v>
      </c>
    </row>
    <row r="76" spans="1:16" x14ac:dyDescent="0.25">
      <c r="A76" s="2" t="s">
        <v>1110</v>
      </c>
      <c r="B76" s="2" t="s">
        <v>1111</v>
      </c>
      <c r="C76" s="2" t="s">
        <v>1112</v>
      </c>
      <c r="D76" s="2" t="s">
        <v>1113</v>
      </c>
      <c r="E76" s="2" t="s">
        <v>88</v>
      </c>
      <c r="F76" s="2">
        <v>978</v>
      </c>
      <c r="G76" s="2" t="s">
        <v>415</v>
      </c>
      <c r="I76" s="3" t="s">
        <v>1114</v>
      </c>
      <c r="J76" s="3">
        <v>352</v>
      </c>
      <c r="K76" s="4" t="s">
        <v>1115</v>
      </c>
    </row>
    <row r="77" spans="1:16" x14ac:dyDescent="0.25">
      <c r="A77" s="2" t="s">
        <v>1116</v>
      </c>
      <c r="B77" s="2" t="s">
        <v>1117</v>
      </c>
      <c r="C77" s="2" t="s">
        <v>1118</v>
      </c>
      <c r="D77" s="2" t="s">
        <v>1119</v>
      </c>
      <c r="E77" s="2" t="s">
        <v>88</v>
      </c>
      <c r="F77" s="2">
        <v>978</v>
      </c>
      <c r="G77" s="2" t="s">
        <v>415</v>
      </c>
      <c r="I77" s="3" t="s">
        <v>1120</v>
      </c>
      <c r="J77" s="3">
        <v>0</v>
      </c>
      <c r="K77" s="4" t="s">
        <v>1121</v>
      </c>
    </row>
    <row r="78" spans="1:16" x14ac:dyDescent="0.25">
      <c r="A78" s="2" t="s">
        <v>1122</v>
      </c>
      <c r="B78" s="2" t="s">
        <v>1123</v>
      </c>
      <c r="C78" s="2" t="s">
        <v>1124</v>
      </c>
      <c r="D78" s="2" t="s">
        <v>1125</v>
      </c>
      <c r="E78" s="2" t="s">
        <v>88</v>
      </c>
      <c r="F78" s="2">
        <v>978</v>
      </c>
      <c r="G78" s="2" t="s">
        <v>415</v>
      </c>
      <c r="I78" s="3" t="s">
        <v>1126</v>
      </c>
      <c r="J78" s="3">
        <v>388</v>
      </c>
      <c r="K78" s="4" t="s">
        <v>1127</v>
      </c>
    </row>
    <row r="79" spans="1:16" x14ac:dyDescent="0.25">
      <c r="A79" s="2" t="s">
        <v>1128</v>
      </c>
      <c r="B79" s="2" t="s">
        <v>1129</v>
      </c>
      <c r="C79" s="2" t="s">
        <v>1130</v>
      </c>
      <c r="D79" s="2" t="s">
        <v>1131</v>
      </c>
      <c r="E79" s="2" t="s">
        <v>796</v>
      </c>
      <c r="F79" s="2">
        <v>950</v>
      </c>
      <c r="G79" s="2" t="s">
        <v>797</v>
      </c>
      <c r="I79" s="3" t="s">
        <v>1132</v>
      </c>
      <c r="J79" s="3">
        <v>400</v>
      </c>
      <c r="K79" s="4" t="s">
        <v>1133</v>
      </c>
    </row>
    <row r="80" spans="1:16" x14ac:dyDescent="0.25">
      <c r="A80" s="2" t="s">
        <v>1134</v>
      </c>
      <c r="B80" s="2" t="s">
        <v>1135</v>
      </c>
      <c r="C80" s="2" t="s">
        <v>1136</v>
      </c>
      <c r="D80" s="2" t="s">
        <v>1137</v>
      </c>
      <c r="E80" s="2" t="s">
        <v>989</v>
      </c>
      <c r="F80" s="2">
        <v>270</v>
      </c>
      <c r="G80" s="2" t="s">
        <v>990</v>
      </c>
      <c r="I80" s="3" t="s">
        <v>1138</v>
      </c>
      <c r="J80" s="3">
        <v>392</v>
      </c>
      <c r="K80" s="4" t="s">
        <v>1139</v>
      </c>
    </row>
    <row r="81" spans="1:11" x14ac:dyDescent="0.25">
      <c r="A81" s="2" t="s">
        <v>1140</v>
      </c>
      <c r="B81" s="2" t="s">
        <v>1141</v>
      </c>
      <c r="C81" s="2" t="s">
        <v>1142</v>
      </c>
      <c r="D81" s="2" t="s">
        <v>1143</v>
      </c>
      <c r="E81" s="2" t="s">
        <v>953</v>
      </c>
      <c r="F81" s="2">
        <v>981</v>
      </c>
      <c r="G81" s="2" t="s">
        <v>954</v>
      </c>
      <c r="I81" s="3" t="s">
        <v>1144</v>
      </c>
      <c r="J81" s="3">
        <v>404</v>
      </c>
      <c r="K81" s="4" t="s">
        <v>1145</v>
      </c>
    </row>
    <row r="82" spans="1:11" x14ac:dyDescent="0.25">
      <c r="A82" s="2" t="s">
        <v>52</v>
      </c>
      <c r="B82" s="2" t="s">
        <v>1146</v>
      </c>
      <c r="C82" s="2" t="s">
        <v>1147</v>
      </c>
      <c r="D82" s="2" t="s">
        <v>1148</v>
      </c>
      <c r="E82" s="2" t="s">
        <v>88</v>
      </c>
      <c r="F82" s="2">
        <v>978</v>
      </c>
      <c r="G82" s="2" t="s">
        <v>415</v>
      </c>
      <c r="I82" s="3" t="s">
        <v>1149</v>
      </c>
      <c r="J82" s="3">
        <v>417</v>
      </c>
      <c r="K82" s="4" t="s">
        <v>1150</v>
      </c>
    </row>
    <row r="83" spans="1:11" x14ac:dyDescent="0.25">
      <c r="A83" s="2" t="s">
        <v>1151</v>
      </c>
      <c r="B83" s="2" t="s">
        <v>1152</v>
      </c>
      <c r="C83" s="2" t="s">
        <v>1153</v>
      </c>
      <c r="D83" s="2" t="s">
        <v>1154</v>
      </c>
      <c r="E83" s="2" t="s">
        <v>971</v>
      </c>
      <c r="F83" s="2">
        <v>936</v>
      </c>
      <c r="G83" s="2" t="s">
        <v>972</v>
      </c>
      <c r="I83" s="3" t="s">
        <v>787</v>
      </c>
      <c r="J83" s="3">
        <v>116</v>
      </c>
      <c r="K83" s="4" t="s">
        <v>788</v>
      </c>
    </row>
    <row r="84" spans="1:11" x14ac:dyDescent="0.25">
      <c r="A84" s="2" t="s">
        <v>1155</v>
      </c>
      <c r="B84" s="2" t="s">
        <v>1156</v>
      </c>
      <c r="C84" s="2" t="s">
        <v>1157</v>
      </c>
      <c r="D84" s="2" t="s">
        <v>1158</v>
      </c>
      <c r="E84" s="2" t="s">
        <v>980</v>
      </c>
      <c r="F84" s="2">
        <v>292</v>
      </c>
      <c r="G84" s="2" t="s">
        <v>981</v>
      </c>
      <c r="I84" s="3" t="s">
        <v>897</v>
      </c>
      <c r="J84" s="3">
        <v>174</v>
      </c>
      <c r="K84" s="4" t="s">
        <v>898</v>
      </c>
    </row>
    <row r="85" spans="1:11" x14ac:dyDescent="0.25">
      <c r="A85" s="2" t="s">
        <v>1159</v>
      </c>
      <c r="B85" s="2" t="s">
        <v>1160</v>
      </c>
      <c r="C85" s="2" t="s">
        <v>1161</v>
      </c>
      <c r="D85" s="2" t="s">
        <v>1162</v>
      </c>
      <c r="E85" s="2" t="s">
        <v>88</v>
      </c>
      <c r="F85" s="2">
        <v>978</v>
      </c>
      <c r="G85" s="2" t="s">
        <v>415</v>
      </c>
      <c r="I85" s="3" t="s">
        <v>1163</v>
      </c>
      <c r="J85" s="3">
        <v>408</v>
      </c>
      <c r="K85" s="4" t="s">
        <v>1164</v>
      </c>
    </row>
    <row r="86" spans="1:11" x14ac:dyDescent="0.25">
      <c r="A86" s="2" t="s">
        <v>1165</v>
      </c>
      <c r="B86" s="2" t="s">
        <v>1166</v>
      </c>
      <c r="C86" s="2" t="s">
        <v>1167</v>
      </c>
      <c r="D86" s="2" t="s">
        <v>1168</v>
      </c>
      <c r="E86" s="2" t="s">
        <v>863</v>
      </c>
      <c r="F86" s="2">
        <v>208</v>
      </c>
      <c r="G86" s="2" t="s">
        <v>864</v>
      </c>
      <c r="I86" s="3" t="s">
        <v>1169</v>
      </c>
      <c r="J86" s="3">
        <v>410</v>
      </c>
      <c r="K86" s="4" t="s">
        <v>1170</v>
      </c>
    </row>
    <row r="87" spans="1:11" x14ac:dyDescent="0.25">
      <c r="A87" s="2" t="s">
        <v>1171</v>
      </c>
      <c r="B87" s="2" t="s">
        <v>1172</v>
      </c>
      <c r="C87" s="2" t="s">
        <v>1173</v>
      </c>
      <c r="D87" s="2" t="s">
        <v>1174</v>
      </c>
      <c r="E87" s="2" t="s">
        <v>484</v>
      </c>
      <c r="F87" s="2">
        <v>951</v>
      </c>
      <c r="G87" s="2" t="s">
        <v>485</v>
      </c>
      <c r="I87" s="3" t="s">
        <v>1175</v>
      </c>
      <c r="J87" s="3">
        <v>414</v>
      </c>
      <c r="K87" s="4" t="s">
        <v>1176</v>
      </c>
    </row>
    <row r="88" spans="1:11" x14ac:dyDescent="0.25">
      <c r="A88" s="2" t="s">
        <v>1177</v>
      </c>
      <c r="B88" s="2" t="s">
        <v>1178</v>
      </c>
      <c r="C88" s="2" t="s">
        <v>1179</v>
      </c>
      <c r="D88" s="2" t="s">
        <v>1180</v>
      </c>
      <c r="E88" s="2" t="s">
        <v>88</v>
      </c>
      <c r="F88" s="2">
        <v>978</v>
      </c>
      <c r="G88" s="2" t="s">
        <v>415</v>
      </c>
      <c r="I88" s="3" t="s">
        <v>827</v>
      </c>
      <c r="J88" s="3">
        <v>136</v>
      </c>
      <c r="K88" s="4" t="s">
        <v>828</v>
      </c>
    </row>
    <row r="89" spans="1:11" x14ac:dyDescent="0.25">
      <c r="A89" s="2" t="s">
        <v>1181</v>
      </c>
      <c r="B89" s="2" t="s">
        <v>1182</v>
      </c>
      <c r="C89" s="2" t="s">
        <v>1183</v>
      </c>
      <c r="D89" s="2" t="s">
        <v>1184</v>
      </c>
      <c r="E89" s="2" t="s">
        <v>160</v>
      </c>
      <c r="F89" s="2">
        <v>840</v>
      </c>
      <c r="G89" s="2" t="s">
        <v>388</v>
      </c>
      <c r="I89" s="3" t="s">
        <v>1185</v>
      </c>
      <c r="J89" s="3">
        <v>398</v>
      </c>
      <c r="K89" s="4" t="s">
        <v>1186</v>
      </c>
    </row>
    <row r="90" spans="1:11" x14ac:dyDescent="0.25">
      <c r="A90" s="2" t="s">
        <v>1187</v>
      </c>
      <c r="B90" s="2" t="s">
        <v>1188</v>
      </c>
      <c r="C90" s="2" t="s">
        <v>1189</v>
      </c>
      <c r="D90" s="2" t="s">
        <v>1190</v>
      </c>
      <c r="E90" s="2" t="s">
        <v>1006</v>
      </c>
      <c r="F90" s="2">
        <v>320</v>
      </c>
      <c r="G90" s="2" t="s">
        <v>1007</v>
      </c>
      <c r="I90" s="3" t="s">
        <v>1191</v>
      </c>
      <c r="J90" s="3">
        <v>418</v>
      </c>
      <c r="K90" s="4" t="s">
        <v>1192</v>
      </c>
    </row>
    <row r="91" spans="1:11" x14ac:dyDescent="0.25">
      <c r="A91" s="2" t="s">
        <v>1193</v>
      </c>
      <c r="B91" s="2" t="s">
        <v>1194</v>
      </c>
      <c r="C91" s="2" t="s">
        <v>1195</v>
      </c>
      <c r="D91" s="2" t="s">
        <v>1196</v>
      </c>
      <c r="E91" s="2" t="s">
        <v>962</v>
      </c>
      <c r="F91" s="2">
        <v>0</v>
      </c>
      <c r="G91" s="2" t="s">
        <v>963</v>
      </c>
      <c r="I91" s="3" t="s">
        <v>1197</v>
      </c>
      <c r="J91" s="3">
        <v>422</v>
      </c>
      <c r="K91" s="4" t="s">
        <v>1198</v>
      </c>
    </row>
    <row r="92" spans="1:11" x14ac:dyDescent="0.25">
      <c r="A92" s="2" t="s">
        <v>1199</v>
      </c>
      <c r="B92" s="2" t="s">
        <v>1200</v>
      </c>
      <c r="C92" s="2" t="s">
        <v>1201</v>
      </c>
      <c r="D92" s="2" t="s">
        <v>1202</v>
      </c>
      <c r="E92" s="2" t="s">
        <v>997</v>
      </c>
      <c r="F92" s="2">
        <v>324</v>
      </c>
      <c r="G92" s="2" t="s">
        <v>998</v>
      </c>
      <c r="I92" s="3" t="s">
        <v>1203</v>
      </c>
      <c r="J92" s="3">
        <v>144</v>
      </c>
      <c r="K92" s="4" t="s">
        <v>1204</v>
      </c>
    </row>
    <row r="93" spans="1:11" x14ac:dyDescent="0.25">
      <c r="A93" s="2" t="s">
        <v>1205</v>
      </c>
      <c r="B93" s="2" t="s">
        <v>1206</v>
      </c>
      <c r="C93" s="2" t="s">
        <v>1207</v>
      </c>
      <c r="D93" s="2" t="s">
        <v>1208</v>
      </c>
      <c r="E93" s="2" t="s">
        <v>663</v>
      </c>
      <c r="F93" s="2">
        <v>952</v>
      </c>
      <c r="G93" s="2" t="s">
        <v>664</v>
      </c>
      <c r="I93" s="3" t="s">
        <v>1209</v>
      </c>
      <c r="J93" s="3">
        <v>430</v>
      </c>
      <c r="K93" s="4" t="s">
        <v>1210</v>
      </c>
    </row>
    <row r="94" spans="1:11" x14ac:dyDescent="0.25">
      <c r="A94" s="2" t="s">
        <v>1211</v>
      </c>
      <c r="B94" s="2" t="s">
        <v>1212</v>
      </c>
      <c r="C94" s="2" t="s">
        <v>1213</v>
      </c>
      <c r="D94" s="2" t="s">
        <v>1214</v>
      </c>
      <c r="E94" s="2" t="s">
        <v>1015</v>
      </c>
      <c r="F94" s="2">
        <v>328</v>
      </c>
      <c r="G94" s="2" t="s">
        <v>1016</v>
      </c>
      <c r="I94" s="3" t="s">
        <v>1215</v>
      </c>
      <c r="J94" s="3">
        <v>426</v>
      </c>
      <c r="K94" s="4" t="s">
        <v>1216</v>
      </c>
    </row>
    <row r="95" spans="1:11" x14ac:dyDescent="0.25">
      <c r="A95" s="2" t="s">
        <v>1217</v>
      </c>
      <c r="B95" s="2" t="s">
        <v>1218</v>
      </c>
      <c r="C95" s="2" t="s">
        <v>1219</v>
      </c>
      <c r="D95" s="2" t="s">
        <v>1220</v>
      </c>
      <c r="E95" s="2" t="s">
        <v>1049</v>
      </c>
      <c r="F95" s="2">
        <v>332</v>
      </c>
      <c r="G95" s="2" t="s">
        <v>1050</v>
      </c>
      <c r="I95" s="3" t="s">
        <v>1221</v>
      </c>
      <c r="J95" s="3">
        <v>434</v>
      </c>
      <c r="K95" s="4" t="s">
        <v>1222</v>
      </c>
    </row>
    <row r="96" spans="1:11" x14ac:dyDescent="0.25">
      <c r="A96" s="2" t="s">
        <v>1223</v>
      </c>
      <c r="B96" s="2" t="s">
        <v>1224</v>
      </c>
      <c r="C96" s="2" t="s">
        <v>1225</v>
      </c>
      <c r="D96" s="2" t="s">
        <v>1226</v>
      </c>
      <c r="I96" s="3" t="s">
        <v>1227</v>
      </c>
      <c r="J96" s="3">
        <v>504</v>
      </c>
      <c r="K96" s="4" t="s">
        <v>1228</v>
      </c>
    </row>
    <row r="97" spans="1:11" x14ac:dyDescent="0.25">
      <c r="A97" s="2" t="s">
        <v>1229</v>
      </c>
      <c r="B97" s="2" t="s">
        <v>1230</v>
      </c>
      <c r="C97" s="2" t="s">
        <v>1231</v>
      </c>
      <c r="D97" s="2" t="s">
        <v>1232</v>
      </c>
      <c r="E97" s="2" t="s">
        <v>1033</v>
      </c>
      <c r="F97" s="2">
        <v>340</v>
      </c>
      <c r="G97" s="2" t="s">
        <v>1034</v>
      </c>
      <c r="I97" s="3" t="s">
        <v>1233</v>
      </c>
      <c r="J97" s="3">
        <v>498</v>
      </c>
      <c r="K97" s="4" t="s">
        <v>1234</v>
      </c>
    </row>
    <row r="98" spans="1:11" x14ac:dyDescent="0.25">
      <c r="A98" s="2" t="s">
        <v>1235</v>
      </c>
      <c r="B98" s="2" t="s">
        <v>1236</v>
      </c>
      <c r="C98" s="2" t="s">
        <v>1237</v>
      </c>
      <c r="D98" s="2" t="s">
        <v>1238</v>
      </c>
      <c r="E98" s="2" t="s">
        <v>1024</v>
      </c>
      <c r="F98" s="2">
        <v>344</v>
      </c>
      <c r="G98" s="2" t="s">
        <v>1025</v>
      </c>
      <c r="I98" s="3" t="s">
        <v>1239</v>
      </c>
      <c r="J98" s="3">
        <v>969</v>
      </c>
      <c r="K98" s="4" t="s">
        <v>1240</v>
      </c>
    </row>
    <row r="99" spans="1:11" x14ac:dyDescent="0.25">
      <c r="A99" s="2" t="s">
        <v>1241</v>
      </c>
      <c r="B99" s="2" t="s">
        <v>1242</v>
      </c>
      <c r="C99" s="2" t="s">
        <v>1243</v>
      </c>
      <c r="D99" s="2" t="s">
        <v>1244</v>
      </c>
      <c r="E99" s="2" t="s">
        <v>1060</v>
      </c>
      <c r="F99" s="2">
        <v>348</v>
      </c>
      <c r="G99" s="2" t="s">
        <v>1061</v>
      </c>
      <c r="I99" s="3" t="s">
        <v>1245</v>
      </c>
      <c r="J99" s="3">
        <v>807</v>
      </c>
      <c r="K99" s="4" t="s">
        <v>1246</v>
      </c>
    </row>
    <row r="100" spans="1:11" x14ac:dyDescent="0.25">
      <c r="A100" s="2" t="s">
        <v>1247</v>
      </c>
      <c r="B100" s="2" t="s">
        <v>1248</v>
      </c>
      <c r="C100" s="2" t="s">
        <v>1249</v>
      </c>
      <c r="D100" s="2" t="s">
        <v>1250</v>
      </c>
      <c r="E100" s="2" t="s">
        <v>1114</v>
      </c>
      <c r="F100" s="2">
        <v>352</v>
      </c>
      <c r="G100" s="2" t="s">
        <v>1115</v>
      </c>
      <c r="I100" s="3" t="s">
        <v>1251</v>
      </c>
      <c r="J100" s="3">
        <v>104</v>
      </c>
      <c r="K100" s="4" t="s">
        <v>1252</v>
      </c>
    </row>
    <row r="101" spans="1:11" x14ac:dyDescent="0.25">
      <c r="A101" s="2" t="s">
        <v>1253</v>
      </c>
      <c r="B101" s="2" t="s">
        <v>1254</v>
      </c>
      <c r="C101" s="2" t="s">
        <v>1255</v>
      </c>
      <c r="D101" s="2" t="s">
        <v>1256</v>
      </c>
      <c r="E101" s="2" t="s">
        <v>1096</v>
      </c>
      <c r="F101" s="2">
        <v>356</v>
      </c>
      <c r="G101" s="2" t="s">
        <v>1097</v>
      </c>
      <c r="I101" s="3" t="s">
        <v>1257</v>
      </c>
      <c r="J101" s="3">
        <v>496</v>
      </c>
      <c r="K101" s="4" t="s">
        <v>1258</v>
      </c>
    </row>
    <row r="102" spans="1:11" x14ac:dyDescent="0.25">
      <c r="A102" s="2" t="s">
        <v>1259</v>
      </c>
      <c r="B102" s="2" t="s">
        <v>1260</v>
      </c>
      <c r="C102" s="2" t="s">
        <v>1261</v>
      </c>
      <c r="D102" s="2" t="s">
        <v>1262</v>
      </c>
      <c r="E102" s="2" t="s">
        <v>1069</v>
      </c>
      <c r="F102" s="2">
        <v>360</v>
      </c>
      <c r="G102" s="2" t="s">
        <v>1070</v>
      </c>
      <c r="I102" s="3" t="s">
        <v>1263</v>
      </c>
      <c r="J102" s="3">
        <v>446</v>
      </c>
      <c r="K102" s="4" t="s">
        <v>1264</v>
      </c>
    </row>
    <row r="103" spans="1:11" x14ac:dyDescent="0.25">
      <c r="A103" s="2" t="s">
        <v>1265</v>
      </c>
      <c r="B103" s="2" t="s">
        <v>1266</v>
      </c>
      <c r="C103" s="2" t="s">
        <v>1267</v>
      </c>
      <c r="D103" s="2" t="s">
        <v>1268</v>
      </c>
      <c r="E103" s="2" t="s">
        <v>1108</v>
      </c>
      <c r="F103" s="2">
        <v>364</v>
      </c>
      <c r="G103" s="2" t="s">
        <v>1109</v>
      </c>
      <c r="I103" s="3" t="s">
        <v>1269</v>
      </c>
      <c r="J103" s="3">
        <v>478</v>
      </c>
      <c r="K103" s="4" t="s">
        <v>1270</v>
      </c>
    </row>
    <row r="104" spans="1:11" x14ac:dyDescent="0.25">
      <c r="A104" s="2" t="s">
        <v>1271</v>
      </c>
      <c r="B104" s="2" t="s">
        <v>1272</v>
      </c>
      <c r="C104" s="2" t="s">
        <v>1273</v>
      </c>
      <c r="D104" s="2" t="s">
        <v>1274</v>
      </c>
      <c r="E104" s="2" t="s">
        <v>1102</v>
      </c>
      <c r="F104" s="2">
        <v>368</v>
      </c>
      <c r="G104" s="2" t="s">
        <v>1103</v>
      </c>
      <c r="I104" s="3" t="s">
        <v>1275</v>
      </c>
      <c r="J104" s="3">
        <v>480</v>
      </c>
      <c r="K104" s="4" t="s">
        <v>1276</v>
      </c>
    </row>
    <row r="105" spans="1:11" x14ac:dyDescent="0.25">
      <c r="A105" s="2" t="s">
        <v>1277</v>
      </c>
      <c r="B105" s="2" t="s">
        <v>1278</v>
      </c>
      <c r="C105" s="2" t="s">
        <v>1279</v>
      </c>
      <c r="D105" s="2" t="s">
        <v>1280</v>
      </c>
      <c r="E105" s="2" t="s">
        <v>88</v>
      </c>
      <c r="F105" s="2">
        <v>978</v>
      </c>
      <c r="G105" s="2" t="s">
        <v>415</v>
      </c>
      <c r="I105" s="3" t="s">
        <v>1281</v>
      </c>
      <c r="J105" s="3">
        <v>462</v>
      </c>
      <c r="K105" s="4" t="s">
        <v>1282</v>
      </c>
    </row>
    <row r="106" spans="1:11" x14ac:dyDescent="0.25">
      <c r="A106" s="2" t="s">
        <v>1283</v>
      </c>
      <c r="B106" s="2" t="s">
        <v>1284</v>
      </c>
      <c r="C106" s="2" t="s">
        <v>1285</v>
      </c>
      <c r="D106" s="2" t="s">
        <v>1286</v>
      </c>
      <c r="E106" s="2" t="s">
        <v>1087</v>
      </c>
      <c r="F106" s="2">
        <v>0</v>
      </c>
      <c r="G106" s="2" t="s">
        <v>1088</v>
      </c>
      <c r="I106" s="3" t="s">
        <v>1287</v>
      </c>
      <c r="J106" s="3">
        <v>454</v>
      </c>
      <c r="K106" s="4" t="s">
        <v>1288</v>
      </c>
    </row>
    <row r="107" spans="1:11" x14ac:dyDescent="0.25">
      <c r="A107" s="2" t="s">
        <v>1289</v>
      </c>
      <c r="B107" s="2" t="s">
        <v>1290</v>
      </c>
      <c r="C107" s="2" t="s">
        <v>1291</v>
      </c>
      <c r="D107" s="2" t="s">
        <v>1292</v>
      </c>
      <c r="E107" s="2" t="s">
        <v>1078</v>
      </c>
      <c r="F107" s="2">
        <v>376</v>
      </c>
      <c r="G107" s="2" t="s">
        <v>1079</v>
      </c>
      <c r="I107" s="3" t="s">
        <v>1293</v>
      </c>
      <c r="J107" s="3">
        <v>484</v>
      </c>
      <c r="K107" s="4" t="s">
        <v>1294</v>
      </c>
    </row>
    <row r="108" spans="1:11" x14ac:dyDescent="0.25">
      <c r="A108" s="2" t="s">
        <v>1295</v>
      </c>
      <c r="B108" s="2" t="s">
        <v>1296</v>
      </c>
      <c r="C108" s="2" t="s">
        <v>1297</v>
      </c>
      <c r="D108" s="2" t="s">
        <v>1298</v>
      </c>
      <c r="E108" s="2" t="s">
        <v>88</v>
      </c>
      <c r="F108" s="2">
        <v>978</v>
      </c>
      <c r="G108" s="2" t="s">
        <v>415</v>
      </c>
      <c r="I108" s="3" t="s">
        <v>1299</v>
      </c>
      <c r="J108" s="3">
        <v>458</v>
      </c>
      <c r="K108" s="4" t="s">
        <v>1300</v>
      </c>
    </row>
    <row r="109" spans="1:11" x14ac:dyDescent="0.25">
      <c r="A109" s="2" t="s">
        <v>1301</v>
      </c>
      <c r="B109" s="2" t="s">
        <v>1302</v>
      </c>
      <c r="C109" s="2" t="s">
        <v>1303</v>
      </c>
      <c r="D109" s="2" t="s">
        <v>1304</v>
      </c>
      <c r="E109" s="2" t="s">
        <v>1126</v>
      </c>
      <c r="F109" s="2">
        <v>388</v>
      </c>
      <c r="G109" s="2" t="s">
        <v>1127</v>
      </c>
      <c r="I109" s="3" t="s">
        <v>1305</v>
      </c>
      <c r="J109" s="3">
        <v>943</v>
      </c>
      <c r="K109" s="4" t="s">
        <v>1306</v>
      </c>
    </row>
    <row r="110" spans="1:11" x14ac:dyDescent="0.25">
      <c r="A110" s="2" t="s">
        <v>1307</v>
      </c>
      <c r="B110" s="2" t="s">
        <v>1308</v>
      </c>
      <c r="C110" s="2" t="s">
        <v>1309</v>
      </c>
      <c r="D110" s="2" t="s">
        <v>1310</v>
      </c>
      <c r="E110" s="2" t="s">
        <v>1138</v>
      </c>
      <c r="F110" s="2">
        <v>392</v>
      </c>
      <c r="G110" s="2" t="s">
        <v>1139</v>
      </c>
      <c r="I110" s="3" t="s">
        <v>1311</v>
      </c>
      <c r="J110" s="3">
        <v>516</v>
      </c>
      <c r="K110" s="4" t="s">
        <v>1312</v>
      </c>
    </row>
    <row r="111" spans="1:11" x14ac:dyDescent="0.25">
      <c r="A111" s="2" t="s">
        <v>1313</v>
      </c>
      <c r="B111" s="2" t="s">
        <v>1314</v>
      </c>
      <c r="C111" s="2" t="s">
        <v>1315</v>
      </c>
      <c r="D111" s="2" t="s">
        <v>1316</v>
      </c>
      <c r="E111" s="2" t="s">
        <v>1120</v>
      </c>
      <c r="F111" s="2">
        <v>0</v>
      </c>
      <c r="G111" s="2" t="s">
        <v>1121</v>
      </c>
      <c r="I111" s="3" t="s">
        <v>1317</v>
      </c>
      <c r="J111" s="3">
        <v>566</v>
      </c>
      <c r="K111" s="4" t="s">
        <v>1318</v>
      </c>
    </row>
    <row r="112" spans="1:11" x14ac:dyDescent="0.25">
      <c r="A112" s="2" t="s">
        <v>1319</v>
      </c>
      <c r="B112" s="2" t="s">
        <v>1320</v>
      </c>
      <c r="C112" s="2" t="s">
        <v>1321</v>
      </c>
      <c r="D112" s="2" t="s">
        <v>1322</v>
      </c>
      <c r="E112" s="2" t="s">
        <v>1132</v>
      </c>
      <c r="F112" s="2">
        <v>400</v>
      </c>
      <c r="G112" s="2" t="s">
        <v>1133</v>
      </c>
      <c r="I112" s="3" t="s">
        <v>1323</v>
      </c>
      <c r="J112" s="3">
        <v>558</v>
      </c>
      <c r="K112" s="4" t="s">
        <v>1324</v>
      </c>
    </row>
    <row r="113" spans="1:11" x14ac:dyDescent="0.25">
      <c r="A113" s="2" t="s">
        <v>1325</v>
      </c>
      <c r="B113" s="2" t="s">
        <v>1326</v>
      </c>
      <c r="C113" s="2" t="s">
        <v>1327</v>
      </c>
      <c r="D113" s="2" t="s">
        <v>1328</v>
      </c>
      <c r="E113" s="2" t="s">
        <v>1185</v>
      </c>
      <c r="F113" s="2">
        <v>398</v>
      </c>
      <c r="G113" s="2" t="s">
        <v>1186</v>
      </c>
      <c r="I113" s="3" t="s">
        <v>1329</v>
      </c>
      <c r="J113" s="3">
        <v>578</v>
      </c>
      <c r="K113" s="4" t="s">
        <v>1330</v>
      </c>
    </row>
    <row r="114" spans="1:11" x14ac:dyDescent="0.25">
      <c r="A114" s="2" t="s">
        <v>1331</v>
      </c>
      <c r="B114" s="2" t="s">
        <v>1332</v>
      </c>
      <c r="C114" s="2" t="s">
        <v>1333</v>
      </c>
      <c r="D114" s="2" t="s">
        <v>1334</v>
      </c>
      <c r="E114" s="2" t="s">
        <v>1144</v>
      </c>
      <c r="F114" s="2">
        <v>404</v>
      </c>
      <c r="G114" s="2" t="s">
        <v>1145</v>
      </c>
      <c r="I114" s="3" t="s">
        <v>1335</v>
      </c>
      <c r="J114" s="3">
        <v>524</v>
      </c>
      <c r="K114" s="4" t="s">
        <v>1336</v>
      </c>
    </row>
    <row r="115" spans="1:11" x14ac:dyDescent="0.25">
      <c r="A115" s="2" t="s">
        <v>1337</v>
      </c>
      <c r="B115" s="2" t="s">
        <v>1338</v>
      </c>
      <c r="C115" s="2" t="s">
        <v>1339</v>
      </c>
      <c r="D115" s="2" t="s">
        <v>1340</v>
      </c>
      <c r="I115" s="3" t="s">
        <v>1341</v>
      </c>
      <c r="J115" s="3">
        <v>554</v>
      </c>
      <c r="K115" s="4" t="s">
        <v>1342</v>
      </c>
    </row>
    <row r="116" spans="1:11" x14ac:dyDescent="0.25">
      <c r="A116" s="2" t="s">
        <v>1343</v>
      </c>
      <c r="B116" s="2" t="s">
        <v>1344</v>
      </c>
      <c r="C116" s="2" t="s">
        <v>1345</v>
      </c>
      <c r="D116" s="2" t="s">
        <v>1346</v>
      </c>
      <c r="E116" s="2" t="s">
        <v>1163</v>
      </c>
      <c r="F116" s="2">
        <v>408</v>
      </c>
      <c r="G116" s="2" t="s">
        <v>1164</v>
      </c>
      <c r="I116" s="3" t="s">
        <v>1347</v>
      </c>
      <c r="J116" s="3">
        <v>512</v>
      </c>
      <c r="K116" s="4" t="s">
        <v>1348</v>
      </c>
    </row>
    <row r="117" spans="1:11" x14ac:dyDescent="0.25">
      <c r="A117" s="2" t="s">
        <v>1349</v>
      </c>
      <c r="B117" s="2" t="s">
        <v>1350</v>
      </c>
      <c r="C117" s="2" t="s">
        <v>1351</v>
      </c>
      <c r="D117" s="2" t="s">
        <v>1352</v>
      </c>
      <c r="E117" s="2" t="s">
        <v>1169</v>
      </c>
      <c r="F117" s="2">
        <v>410</v>
      </c>
      <c r="G117" s="2" t="s">
        <v>1170</v>
      </c>
      <c r="I117" s="3" t="s">
        <v>1353</v>
      </c>
      <c r="J117" s="3">
        <v>590</v>
      </c>
      <c r="K117" s="4" t="s">
        <v>1354</v>
      </c>
    </row>
    <row r="118" spans="1:11" x14ac:dyDescent="0.25">
      <c r="A118" s="2" t="s">
        <v>1355</v>
      </c>
      <c r="B118" s="2" t="s">
        <v>1356</v>
      </c>
      <c r="C118" s="2" t="s">
        <v>1357</v>
      </c>
      <c r="D118" s="2" t="s">
        <v>1358</v>
      </c>
      <c r="E118" s="2" t="s">
        <v>88</v>
      </c>
      <c r="F118" s="2">
        <v>978</v>
      </c>
      <c r="G118" s="2" t="s">
        <v>415</v>
      </c>
      <c r="I118" s="3" t="s">
        <v>1359</v>
      </c>
      <c r="J118" s="3">
        <v>604</v>
      </c>
      <c r="K118" s="4" t="s">
        <v>1360</v>
      </c>
    </row>
    <row r="119" spans="1:11" x14ac:dyDescent="0.25">
      <c r="A119" s="2" t="s">
        <v>1361</v>
      </c>
      <c r="B119" s="2" t="s">
        <v>1362</v>
      </c>
      <c r="C119" s="2" t="s">
        <v>1363</v>
      </c>
      <c r="D119" s="2" t="s">
        <v>1364</v>
      </c>
      <c r="E119" s="2" t="s">
        <v>1175</v>
      </c>
      <c r="F119" s="2">
        <v>414</v>
      </c>
      <c r="G119" s="2" t="s">
        <v>1176</v>
      </c>
      <c r="I119" s="3" t="s">
        <v>1365</v>
      </c>
      <c r="J119" s="3">
        <v>598</v>
      </c>
      <c r="K119" s="4" t="s">
        <v>1366</v>
      </c>
    </row>
    <row r="120" spans="1:11" x14ac:dyDescent="0.25">
      <c r="A120" s="2" t="s">
        <v>1367</v>
      </c>
      <c r="B120" s="2" t="s">
        <v>1368</v>
      </c>
      <c r="C120" s="2" t="s">
        <v>1369</v>
      </c>
      <c r="D120" s="2" t="s">
        <v>1370</v>
      </c>
      <c r="E120" s="2" t="s">
        <v>1149</v>
      </c>
      <c r="F120" s="2">
        <v>417</v>
      </c>
      <c r="G120" s="2" t="s">
        <v>1150</v>
      </c>
      <c r="I120" s="3" t="s">
        <v>1371</v>
      </c>
      <c r="J120" s="3">
        <v>608</v>
      </c>
      <c r="K120" s="4" t="s">
        <v>1372</v>
      </c>
    </row>
    <row r="121" spans="1:11" x14ac:dyDescent="0.25">
      <c r="A121" s="2" t="s">
        <v>1373</v>
      </c>
      <c r="B121" s="2" t="s">
        <v>1374</v>
      </c>
      <c r="C121" s="2" t="s">
        <v>1375</v>
      </c>
      <c r="D121" s="2" t="s">
        <v>1376</v>
      </c>
      <c r="E121" s="2" t="s">
        <v>1191</v>
      </c>
      <c r="F121" s="2">
        <v>418</v>
      </c>
      <c r="G121" s="2" t="s">
        <v>1192</v>
      </c>
      <c r="I121" s="3" t="s">
        <v>1377</v>
      </c>
      <c r="J121" s="3">
        <v>586</v>
      </c>
      <c r="K121" s="4" t="s">
        <v>1378</v>
      </c>
    </row>
    <row r="122" spans="1:11" x14ac:dyDescent="0.25">
      <c r="A122" s="2" t="s">
        <v>1379</v>
      </c>
      <c r="B122" s="2" t="s">
        <v>1380</v>
      </c>
      <c r="C122" s="2" t="s">
        <v>1381</v>
      </c>
      <c r="D122" s="2" t="s">
        <v>1382</v>
      </c>
      <c r="E122" s="2" t="s">
        <v>88</v>
      </c>
      <c r="F122" s="2">
        <v>978</v>
      </c>
      <c r="G122" s="2" t="s">
        <v>415</v>
      </c>
      <c r="I122" s="3" t="s">
        <v>1383</v>
      </c>
      <c r="J122" s="3">
        <v>985</v>
      </c>
      <c r="K122" s="4" t="s">
        <v>1384</v>
      </c>
    </row>
    <row r="123" spans="1:11" x14ac:dyDescent="0.25">
      <c r="A123" s="2" t="s">
        <v>1385</v>
      </c>
      <c r="B123" s="2" t="s">
        <v>1386</v>
      </c>
      <c r="C123" s="2" t="s">
        <v>1387</v>
      </c>
      <c r="D123" s="2" t="s">
        <v>1388</v>
      </c>
      <c r="E123" s="2" t="s">
        <v>1197</v>
      </c>
      <c r="F123" s="2">
        <v>422</v>
      </c>
      <c r="G123" s="2" t="s">
        <v>1198</v>
      </c>
      <c r="I123" s="3" t="s">
        <v>1389</v>
      </c>
      <c r="J123" s="3">
        <v>600</v>
      </c>
      <c r="K123" s="4" t="s">
        <v>1390</v>
      </c>
    </row>
    <row r="124" spans="1:11" x14ac:dyDescent="0.25">
      <c r="A124" s="2" t="s">
        <v>1391</v>
      </c>
      <c r="B124" s="2" t="s">
        <v>1392</v>
      </c>
      <c r="C124" s="2" t="s">
        <v>1393</v>
      </c>
      <c r="D124" s="2" t="s">
        <v>1394</v>
      </c>
      <c r="E124" s="2" t="s">
        <v>1215</v>
      </c>
      <c r="F124" s="2">
        <v>426</v>
      </c>
      <c r="G124" s="2" t="s">
        <v>1216</v>
      </c>
      <c r="I124" s="3" t="s">
        <v>1395</v>
      </c>
      <c r="J124" s="3">
        <v>634</v>
      </c>
      <c r="K124" s="4" t="s">
        <v>1396</v>
      </c>
    </row>
    <row r="125" spans="1:11" x14ac:dyDescent="0.25">
      <c r="A125" s="2" t="s">
        <v>1397</v>
      </c>
      <c r="B125" s="2" t="s">
        <v>1398</v>
      </c>
      <c r="C125" s="2" t="s">
        <v>1399</v>
      </c>
      <c r="D125" s="2" t="s">
        <v>1400</v>
      </c>
      <c r="E125" s="2" t="s">
        <v>1209</v>
      </c>
      <c r="F125" s="2">
        <v>430</v>
      </c>
      <c r="G125" s="2" t="s">
        <v>1210</v>
      </c>
      <c r="I125" s="3" t="s">
        <v>1401</v>
      </c>
      <c r="J125" s="3">
        <v>946</v>
      </c>
      <c r="K125" s="4" t="s">
        <v>1402</v>
      </c>
    </row>
    <row r="126" spans="1:11" x14ac:dyDescent="0.25">
      <c r="A126" s="2" t="s">
        <v>1403</v>
      </c>
      <c r="B126" s="2" t="s">
        <v>1404</v>
      </c>
      <c r="C126" s="2" t="s">
        <v>1405</v>
      </c>
      <c r="D126" s="2" t="s">
        <v>1406</v>
      </c>
      <c r="E126" s="2" t="s">
        <v>1221</v>
      </c>
      <c r="F126" s="2">
        <v>434</v>
      </c>
      <c r="G126" s="2" t="s">
        <v>1222</v>
      </c>
      <c r="I126" s="3" t="s">
        <v>1407</v>
      </c>
      <c r="J126" s="3">
        <v>941</v>
      </c>
      <c r="K126" s="4" t="s">
        <v>1408</v>
      </c>
    </row>
    <row r="127" spans="1:11" x14ac:dyDescent="0.25">
      <c r="A127" s="2" t="s">
        <v>1409</v>
      </c>
      <c r="B127" s="2" t="s">
        <v>1410</v>
      </c>
      <c r="C127" s="2" t="s">
        <v>1411</v>
      </c>
      <c r="D127" s="2" t="s">
        <v>1412</v>
      </c>
      <c r="E127" s="2" t="s">
        <v>778</v>
      </c>
      <c r="F127" s="2">
        <v>756</v>
      </c>
      <c r="G127" s="2" t="s">
        <v>779</v>
      </c>
      <c r="I127" s="3" t="s">
        <v>1413</v>
      </c>
      <c r="J127" s="3">
        <v>643</v>
      </c>
      <c r="K127" s="4" t="s">
        <v>1414</v>
      </c>
    </row>
    <row r="128" spans="1:11" x14ac:dyDescent="0.25">
      <c r="A128" s="2" t="s">
        <v>1415</v>
      </c>
      <c r="B128" s="2" t="s">
        <v>1416</v>
      </c>
      <c r="C128" s="2" t="s">
        <v>1417</v>
      </c>
      <c r="D128" s="2" t="s">
        <v>1418</v>
      </c>
      <c r="E128" s="2" t="s">
        <v>88</v>
      </c>
      <c r="F128" s="2">
        <v>978</v>
      </c>
      <c r="G128" s="2" t="s">
        <v>415</v>
      </c>
      <c r="I128" s="3" t="s">
        <v>1419</v>
      </c>
      <c r="J128" s="3">
        <v>646</v>
      </c>
      <c r="K128" s="4" t="s">
        <v>1420</v>
      </c>
    </row>
    <row r="129" spans="1:11" x14ac:dyDescent="0.25">
      <c r="A129" s="2" t="s">
        <v>1421</v>
      </c>
      <c r="B129" s="2" t="s">
        <v>1422</v>
      </c>
      <c r="C129" s="2" t="s">
        <v>1423</v>
      </c>
      <c r="D129" s="2" t="s">
        <v>1424</v>
      </c>
      <c r="E129" s="2" t="s">
        <v>88</v>
      </c>
      <c r="F129" s="2">
        <v>978</v>
      </c>
      <c r="G129" s="2" t="s">
        <v>415</v>
      </c>
      <c r="I129" s="3" t="s">
        <v>1425</v>
      </c>
      <c r="J129" s="3">
        <v>682</v>
      </c>
      <c r="K129" s="4" t="s">
        <v>1426</v>
      </c>
    </row>
    <row r="130" spans="1:11" x14ac:dyDescent="0.25">
      <c r="A130" s="2" t="s">
        <v>1427</v>
      </c>
      <c r="B130" s="2" t="s">
        <v>1428</v>
      </c>
      <c r="C130" s="2" t="s">
        <v>1429</v>
      </c>
      <c r="D130" s="2" t="s">
        <v>1430</v>
      </c>
      <c r="E130" s="2" t="s">
        <v>1263</v>
      </c>
      <c r="F130" s="2">
        <v>446</v>
      </c>
      <c r="G130" s="2" t="s">
        <v>1264</v>
      </c>
      <c r="I130" s="3" t="s">
        <v>1431</v>
      </c>
      <c r="J130" s="3">
        <v>90</v>
      </c>
      <c r="K130" s="4" t="s">
        <v>1432</v>
      </c>
    </row>
    <row r="131" spans="1:11" x14ac:dyDescent="0.25">
      <c r="A131" s="2" t="s">
        <v>1433</v>
      </c>
      <c r="B131" s="2" t="s">
        <v>1434</v>
      </c>
      <c r="C131" s="2" t="s">
        <v>1245</v>
      </c>
      <c r="D131" s="2" t="s">
        <v>1435</v>
      </c>
      <c r="E131" s="2" t="s">
        <v>1245</v>
      </c>
      <c r="F131" s="2">
        <v>807</v>
      </c>
      <c r="G131" s="2" t="s">
        <v>1246</v>
      </c>
      <c r="I131" s="3" t="s">
        <v>1436</v>
      </c>
      <c r="J131" s="3">
        <v>690</v>
      </c>
      <c r="K131" s="4" t="s">
        <v>1437</v>
      </c>
    </row>
    <row r="132" spans="1:11" x14ac:dyDescent="0.25">
      <c r="A132" s="2" t="s">
        <v>1438</v>
      </c>
      <c r="B132" s="2" t="s">
        <v>1439</v>
      </c>
      <c r="C132" s="2" t="s">
        <v>1440</v>
      </c>
      <c r="D132" s="2" t="s">
        <v>1441</v>
      </c>
      <c r="E132" s="2" t="s">
        <v>1239</v>
      </c>
      <c r="F132" s="2">
        <v>969</v>
      </c>
      <c r="G132" s="2" t="s">
        <v>1240</v>
      </c>
      <c r="I132" s="3" t="s">
        <v>1442</v>
      </c>
      <c r="J132" s="3">
        <v>938</v>
      </c>
      <c r="K132" s="4" t="s">
        <v>1443</v>
      </c>
    </row>
    <row r="133" spans="1:11" x14ac:dyDescent="0.25">
      <c r="A133" s="2" t="s">
        <v>1444</v>
      </c>
      <c r="B133" s="2" t="s">
        <v>1445</v>
      </c>
      <c r="C133" s="2" t="s">
        <v>1446</v>
      </c>
      <c r="D133" s="2" t="s">
        <v>1447</v>
      </c>
      <c r="E133" s="2" t="s">
        <v>1287</v>
      </c>
      <c r="F133" s="2">
        <v>454</v>
      </c>
      <c r="G133" s="2" t="s">
        <v>1288</v>
      </c>
      <c r="I133" s="3" t="s">
        <v>1448</v>
      </c>
      <c r="J133" s="3">
        <v>752</v>
      </c>
      <c r="K133" s="4" t="s">
        <v>1449</v>
      </c>
    </row>
    <row r="134" spans="1:11" x14ac:dyDescent="0.25">
      <c r="A134" s="2" t="s">
        <v>1450</v>
      </c>
      <c r="B134" s="2" t="s">
        <v>1451</v>
      </c>
      <c r="C134" s="2" t="s">
        <v>1452</v>
      </c>
      <c r="D134" s="2" t="s">
        <v>1453</v>
      </c>
      <c r="E134" s="2" t="s">
        <v>1299</v>
      </c>
      <c r="F134" s="2">
        <v>458</v>
      </c>
      <c r="G134" s="2" t="s">
        <v>1300</v>
      </c>
      <c r="I134" s="3" t="s">
        <v>1454</v>
      </c>
      <c r="J134" s="3">
        <v>702</v>
      </c>
      <c r="K134" s="4" t="s">
        <v>1455</v>
      </c>
    </row>
    <row r="135" spans="1:11" x14ac:dyDescent="0.25">
      <c r="A135" s="2" t="s">
        <v>1456</v>
      </c>
      <c r="B135" s="2" t="s">
        <v>1457</v>
      </c>
      <c r="C135" s="2" t="s">
        <v>1458</v>
      </c>
      <c r="D135" s="2" t="s">
        <v>1459</v>
      </c>
      <c r="E135" s="2" t="s">
        <v>1281</v>
      </c>
      <c r="F135" s="2">
        <v>462</v>
      </c>
      <c r="G135" s="2" t="s">
        <v>1282</v>
      </c>
      <c r="I135" s="3" t="s">
        <v>1460</v>
      </c>
      <c r="J135" s="3">
        <v>654</v>
      </c>
      <c r="K135" s="4" t="s">
        <v>1461</v>
      </c>
    </row>
    <row r="136" spans="1:11" x14ac:dyDescent="0.25">
      <c r="A136" s="2" t="s">
        <v>1462</v>
      </c>
      <c r="B136" s="2" t="s">
        <v>1463</v>
      </c>
      <c r="C136" s="2" t="s">
        <v>1464</v>
      </c>
      <c r="D136" s="2" t="s">
        <v>1465</v>
      </c>
      <c r="E136" s="2" t="s">
        <v>663</v>
      </c>
      <c r="F136" s="2">
        <v>952</v>
      </c>
      <c r="G136" s="2" t="s">
        <v>664</v>
      </c>
      <c r="I136" s="3" t="s">
        <v>1466</v>
      </c>
      <c r="J136" s="3">
        <v>694</v>
      </c>
      <c r="K136" s="4" t="s">
        <v>1467</v>
      </c>
    </row>
    <row r="137" spans="1:11" x14ac:dyDescent="0.25">
      <c r="A137" s="2" t="s">
        <v>1468</v>
      </c>
      <c r="B137" s="2" t="s">
        <v>1469</v>
      </c>
      <c r="C137" s="2" t="s">
        <v>1470</v>
      </c>
      <c r="D137" s="2" t="s">
        <v>1471</v>
      </c>
      <c r="E137" s="2" t="s">
        <v>88</v>
      </c>
      <c r="F137" s="2">
        <v>978</v>
      </c>
      <c r="G137" s="2" t="s">
        <v>415</v>
      </c>
      <c r="I137" s="3" t="s">
        <v>1472</v>
      </c>
      <c r="J137" s="3">
        <v>706</v>
      </c>
      <c r="K137" s="4" t="s">
        <v>1473</v>
      </c>
    </row>
    <row r="138" spans="1:11" x14ac:dyDescent="0.25">
      <c r="A138" s="2" t="s">
        <v>1474</v>
      </c>
      <c r="B138" s="2" t="s">
        <v>1475</v>
      </c>
      <c r="C138" s="2" t="s">
        <v>1476</v>
      </c>
      <c r="D138" s="2" t="s">
        <v>1477</v>
      </c>
      <c r="E138" s="2" t="s">
        <v>160</v>
      </c>
      <c r="F138" s="2">
        <v>840</v>
      </c>
      <c r="G138" s="2" t="s">
        <v>388</v>
      </c>
      <c r="I138" s="3" t="s">
        <v>1478</v>
      </c>
      <c r="J138" s="3">
        <v>968</v>
      </c>
      <c r="K138" s="4" t="s">
        <v>1479</v>
      </c>
    </row>
    <row r="139" spans="1:11" x14ac:dyDescent="0.25">
      <c r="A139" s="2" t="s">
        <v>1480</v>
      </c>
      <c r="B139" s="2" t="s">
        <v>1481</v>
      </c>
      <c r="C139" s="2" t="s">
        <v>1482</v>
      </c>
      <c r="D139" s="2" t="s">
        <v>1483</v>
      </c>
      <c r="E139" s="2" t="s">
        <v>88</v>
      </c>
      <c r="F139" s="2">
        <v>978</v>
      </c>
      <c r="G139" s="2" t="s">
        <v>415</v>
      </c>
      <c r="I139" s="3" t="s">
        <v>1484</v>
      </c>
      <c r="J139" s="3">
        <v>728</v>
      </c>
      <c r="K139" s="4" t="s">
        <v>1485</v>
      </c>
    </row>
    <row r="140" spans="1:11" x14ac:dyDescent="0.25">
      <c r="A140" s="2" t="s">
        <v>1486</v>
      </c>
      <c r="B140" s="2" t="s">
        <v>1487</v>
      </c>
      <c r="C140" s="2" t="s">
        <v>1488</v>
      </c>
      <c r="D140" s="2" t="s">
        <v>1489</v>
      </c>
      <c r="E140" s="2" t="s">
        <v>1269</v>
      </c>
      <c r="F140" s="2">
        <v>478</v>
      </c>
      <c r="G140" s="2" t="s">
        <v>1270</v>
      </c>
      <c r="I140" s="3" t="s">
        <v>1490</v>
      </c>
      <c r="J140" s="3">
        <v>678</v>
      </c>
      <c r="K140" s="4" t="s">
        <v>1491</v>
      </c>
    </row>
    <row r="141" spans="1:11" x14ac:dyDescent="0.25">
      <c r="A141" s="2" t="s">
        <v>1492</v>
      </c>
      <c r="B141" s="2" t="s">
        <v>1493</v>
      </c>
      <c r="C141" s="2" t="s">
        <v>1494</v>
      </c>
      <c r="D141" s="2" t="s">
        <v>1495</v>
      </c>
      <c r="E141" s="2" t="s">
        <v>1275</v>
      </c>
      <c r="F141" s="2">
        <v>480</v>
      </c>
      <c r="G141" s="2" t="s">
        <v>1276</v>
      </c>
      <c r="I141" s="3" t="s">
        <v>1496</v>
      </c>
      <c r="J141" s="3">
        <v>760</v>
      </c>
      <c r="K141" s="4" t="s">
        <v>1497</v>
      </c>
    </row>
    <row r="142" spans="1:11" x14ac:dyDescent="0.25">
      <c r="A142" s="2" t="s">
        <v>1498</v>
      </c>
      <c r="B142" s="2" t="s">
        <v>1499</v>
      </c>
      <c r="C142" s="2" t="s">
        <v>1500</v>
      </c>
      <c r="D142" s="2" t="s">
        <v>1501</v>
      </c>
      <c r="E142" s="2" t="s">
        <v>88</v>
      </c>
      <c r="F142" s="2">
        <v>978</v>
      </c>
      <c r="G142" s="2" t="s">
        <v>415</v>
      </c>
      <c r="I142" s="3" t="s">
        <v>1058</v>
      </c>
      <c r="J142" s="3">
        <v>748</v>
      </c>
      <c r="K142" s="4" t="s">
        <v>1059</v>
      </c>
    </row>
    <row r="143" spans="1:11" x14ac:dyDescent="0.25">
      <c r="A143" s="2" t="s">
        <v>1502</v>
      </c>
      <c r="B143" s="2" t="s">
        <v>1503</v>
      </c>
      <c r="C143" s="2" t="s">
        <v>1504</v>
      </c>
      <c r="D143" s="2" t="s">
        <v>1505</v>
      </c>
      <c r="E143" s="2" t="s">
        <v>1293</v>
      </c>
      <c r="F143" s="2">
        <v>484</v>
      </c>
      <c r="G143" s="2" t="s">
        <v>1294</v>
      </c>
      <c r="I143" s="3" t="s">
        <v>1506</v>
      </c>
      <c r="J143" s="3">
        <v>764</v>
      </c>
      <c r="K143" s="4" t="s">
        <v>1507</v>
      </c>
    </row>
    <row r="144" spans="1:11" x14ac:dyDescent="0.25">
      <c r="A144" s="2" t="s">
        <v>1508</v>
      </c>
      <c r="B144" s="2" t="s">
        <v>1509</v>
      </c>
      <c r="C144" s="2" t="s">
        <v>1510</v>
      </c>
      <c r="D144" s="2" t="s">
        <v>1511</v>
      </c>
      <c r="E144" s="2" t="s">
        <v>160</v>
      </c>
      <c r="F144" s="2">
        <v>840</v>
      </c>
      <c r="G144" s="2" t="s">
        <v>388</v>
      </c>
      <c r="I144" s="3" t="s">
        <v>1512</v>
      </c>
      <c r="J144" s="3">
        <v>972</v>
      </c>
      <c r="K144" s="4" t="s">
        <v>1513</v>
      </c>
    </row>
    <row r="145" spans="1:11" x14ac:dyDescent="0.25">
      <c r="A145" s="2" t="s">
        <v>1514</v>
      </c>
      <c r="B145" s="2" t="s">
        <v>1515</v>
      </c>
      <c r="C145" s="2" t="s">
        <v>1516</v>
      </c>
      <c r="D145" s="2" t="s">
        <v>1517</v>
      </c>
      <c r="E145" s="2" t="s">
        <v>1233</v>
      </c>
      <c r="F145" s="2">
        <v>498</v>
      </c>
      <c r="G145" s="2" t="s">
        <v>1234</v>
      </c>
      <c r="I145" s="3" t="s">
        <v>1518</v>
      </c>
      <c r="J145" s="3">
        <v>934</v>
      </c>
      <c r="K145" s="4" t="s">
        <v>1519</v>
      </c>
    </row>
    <row r="146" spans="1:11" x14ac:dyDescent="0.25">
      <c r="A146" s="2" t="s">
        <v>1520</v>
      </c>
      <c r="B146" s="2" t="s">
        <v>1521</v>
      </c>
      <c r="C146" s="2" t="s">
        <v>1522</v>
      </c>
      <c r="D146" s="2" t="s">
        <v>1523</v>
      </c>
      <c r="E146" s="2" t="s">
        <v>88</v>
      </c>
      <c r="F146" s="2">
        <v>978</v>
      </c>
      <c r="G146" s="2" t="s">
        <v>415</v>
      </c>
      <c r="I146" s="3" t="s">
        <v>1524</v>
      </c>
      <c r="J146" s="3">
        <v>788</v>
      </c>
      <c r="K146" s="4" t="s">
        <v>1525</v>
      </c>
    </row>
    <row r="147" spans="1:11" x14ac:dyDescent="0.25">
      <c r="A147" s="2" t="s">
        <v>1526</v>
      </c>
      <c r="B147" s="2" t="s">
        <v>1527</v>
      </c>
      <c r="C147" s="2" t="s">
        <v>1528</v>
      </c>
      <c r="D147" s="2" t="s">
        <v>1529</v>
      </c>
      <c r="E147" s="2" t="s">
        <v>1257</v>
      </c>
      <c r="F147" s="2">
        <v>496</v>
      </c>
      <c r="G147" s="2" t="s">
        <v>1258</v>
      </c>
      <c r="I147" s="3" t="s">
        <v>1530</v>
      </c>
      <c r="J147" s="3">
        <v>776</v>
      </c>
      <c r="K147" s="4" t="s">
        <v>1531</v>
      </c>
    </row>
    <row r="148" spans="1:11" x14ac:dyDescent="0.25">
      <c r="A148" s="2" t="s">
        <v>1532</v>
      </c>
      <c r="B148" s="2" t="s">
        <v>1533</v>
      </c>
      <c r="C148" s="2" t="s">
        <v>1534</v>
      </c>
      <c r="D148" s="2" t="s">
        <v>1535</v>
      </c>
      <c r="E148" s="2" t="s">
        <v>88</v>
      </c>
      <c r="F148" s="2">
        <v>978</v>
      </c>
      <c r="G148" s="2" t="s">
        <v>415</v>
      </c>
      <c r="I148" s="3" t="s">
        <v>1536</v>
      </c>
      <c r="J148" s="3">
        <v>949</v>
      </c>
      <c r="K148" s="4" t="s">
        <v>1537</v>
      </c>
    </row>
    <row r="149" spans="1:11" x14ac:dyDescent="0.25">
      <c r="A149" s="2" t="s">
        <v>1538</v>
      </c>
      <c r="B149" s="2" t="s">
        <v>1539</v>
      </c>
      <c r="C149" s="2" t="s">
        <v>1540</v>
      </c>
      <c r="D149" s="2" t="s">
        <v>1541</v>
      </c>
      <c r="E149" s="2" t="s">
        <v>484</v>
      </c>
      <c r="F149" s="2">
        <v>951</v>
      </c>
      <c r="G149" s="2" t="s">
        <v>485</v>
      </c>
      <c r="I149" s="3" t="s">
        <v>1542</v>
      </c>
      <c r="J149" s="3">
        <v>780</v>
      </c>
      <c r="K149" s="4" t="s">
        <v>1543</v>
      </c>
    </row>
    <row r="150" spans="1:11" x14ac:dyDescent="0.25">
      <c r="A150" s="2" t="s">
        <v>1544</v>
      </c>
      <c r="B150" s="2" t="s">
        <v>1545</v>
      </c>
      <c r="C150" s="2" t="s">
        <v>1546</v>
      </c>
      <c r="D150" s="2" t="s">
        <v>1547</v>
      </c>
      <c r="E150" s="2" t="s">
        <v>1227</v>
      </c>
      <c r="F150" s="2">
        <v>504</v>
      </c>
      <c r="G150" s="2" t="s">
        <v>1228</v>
      </c>
      <c r="I150" s="3" t="s">
        <v>1548</v>
      </c>
      <c r="J150" s="3">
        <v>0</v>
      </c>
      <c r="K150" s="4" t="s">
        <v>1549</v>
      </c>
    </row>
    <row r="151" spans="1:11" x14ac:dyDescent="0.25">
      <c r="A151" s="2" t="s">
        <v>1550</v>
      </c>
      <c r="B151" s="2" t="s">
        <v>1551</v>
      </c>
      <c r="C151" s="2" t="s">
        <v>1552</v>
      </c>
      <c r="D151" s="2" t="s">
        <v>1553</v>
      </c>
      <c r="E151" s="2" t="s">
        <v>1305</v>
      </c>
      <c r="F151" s="2">
        <v>943</v>
      </c>
      <c r="G151" s="2" t="s">
        <v>1306</v>
      </c>
      <c r="I151" s="3" t="s">
        <v>1554</v>
      </c>
      <c r="J151" s="3">
        <v>901</v>
      </c>
      <c r="K151" s="4" t="s">
        <v>1555</v>
      </c>
    </row>
    <row r="152" spans="1:11" x14ac:dyDescent="0.25">
      <c r="A152" s="2" t="s">
        <v>1556</v>
      </c>
      <c r="B152" s="2" t="s">
        <v>1557</v>
      </c>
      <c r="C152" s="2" t="s">
        <v>1558</v>
      </c>
      <c r="D152" s="2" t="s">
        <v>1559</v>
      </c>
      <c r="E152" s="2" t="s">
        <v>1251</v>
      </c>
      <c r="F152" s="2">
        <v>104</v>
      </c>
      <c r="G152" s="2" t="s">
        <v>1252</v>
      </c>
      <c r="I152" s="3" t="s">
        <v>1560</v>
      </c>
      <c r="J152" s="3">
        <v>834</v>
      </c>
      <c r="K152" s="4" t="s">
        <v>1561</v>
      </c>
    </row>
    <row r="153" spans="1:11" x14ac:dyDescent="0.25">
      <c r="A153" s="2" t="s">
        <v>1562</v>
      </c>
      <c r="B153" s="2" t="s">
        <v>1563</v>
      </c>
      <c r="C153" s="2" t="s">
        <v>1564</v>
      </c>
      <c r="D153" s="2" t="s">
        <v>1565</v>
      </c>
      <c r="E153" s="2" t="s">
        <v>1311</v>
      </c>
      <c r="F153" s="2">
        <v>516</v>
      </c>
      <c r="G153" s="2" t="s">
        <v>1312</v>
      </c>
      <c r="I153" s="3" t="s">
        <v>1566</v>
      </c>
      <c r="J153" s="3">
        <v>980</v>
      </c>
      <c r="K153" s="4" t="s">
        <v>1567</v>
      </c>
    </row>
    <row r="154" spans="1:11" x14ac:dyDescent="0.25">
      <c r="A154" s="2" t="s">
        <v>1568</v>
      </c>
      <c r="B154" s="2" t="s">
        <v>1569</v>
      </c>
      <c r="C154" s="2" t="s">
        <v>1570</v>
      </c>
      <c r="D154" s="2" t="s">
        <v>1571</v>
      </c>
      <c r="I154" s="3" t="s">
        <v>1572</v>
      </c>
      <c r="J154" s="3">
        <v>800</v>
      </c>
      <c r="K154" s="4" t="s">
        <v>1573</v>
      </c>
    </row>
    <row r="155" spans="1:11" x14ac:dyDescent="0.25">
      <c r="A155" s="2" t="s">
        <v>1574</v>
      </c>
      <c r="B155" s="2" t="s">
        <v>1575</v>
      </c>
      <c r="C155" s="2" t="s">
        <v>1576</v>
      </c>
      <c r="D155" s="2" t="s">
        <v>1577</v>
      </c>
      <c r="E155" s="2" t="s">
        <v>1335</v>
      </c>
      <c r="F155" s="2">
        <v>524</v>
      </c>
      <c r="G155" s="2" t="s">
        <v>1336</v>
      </c>
      <c r="I155" s="3" t="s">
        <v>160</v>
      </c>
      <c r="J155" s="3">
        <v>840</v>
      </c>
      <c r="K155" s="4" t="s">
        <v>388</v>
      </c>
    </row>
    <row r="156" spans="1:11" x14ac:dyDescent="0.25">
      <c r="A156" s="2" t="s">
        <v>1578</v>
      </c>
      <c r="B156" s="2" t="s">
        <v>1579</v>
      </c>
      <c r="C156" s="2" t="s">
        <v>1580</v>
      </c>
      <c r="D156" s="2" t="s">
        <v>1581</v>
      </c>
      <c r="E156" s="2" t="s">
        <v>88</v>
      </c>
      <c r="F156" s="2">
        <v>978</v>
      </c>
      <c r="G156" s="2" t="s">
        <v>415</v>
      </c>
      <c r="I156" s="3" t="s">
        <v>160</v>
      </c>
      <c r="J156" s="5"/>
      <c r="K156" s="6"/>
    </row>
    <row r="157" spans="1:11" x14ac:dyDescent="0.25">
      <c r="A157" s="2" t="s">
        <v>1582</v>
      </c>
      <c r="B157" s="2" t="s">
        <v>1583</v>
      </c>
      <c r="C157" s="2" t="s">
        <v>1584</v>
      </c>
      <c r="D157" s="2" t="s">
        <v>1585</v>
      </c>
      <c r="E157" s="2" t="s">
        <v>532</v>
      </c>
      <c r="F157" s="2">
        <v>532</v>
      </c>
      <c r="G157" s="2" t="s">
        <v>533</v>
      </c>
      <c r="I157" s="3" t="s">
        <v>1586</v>
      </c>
      <c r="J157" s="3">
        <v>858</v>
      </c>
      <c r="K157" s="4" t="s">
        <v>1587</v>
      </c>
    </row>
    <row r="158" spans="1:11" x14ac:dyDescent="0.25">
      <c r="A158" s="2" t="s">
        <v>1588</v>
      </c>
      <c r="B158" s="2" t="s">
        <v>1589</v>
      </c>
      <c r="C158" s="2" t="s">
        <v>1590</v>
      </c>
      <c r="D158" s="2" t="s">
        <v>1591</v>
      </c>
      <c r="I158" s="3" t="s">
        <v>1592</v>
      </c>
      <c r="J158" s="3">
        <v>860</v>
      </c>
      <c r="K158" s="4" t="s">
        <v>1593</v>
      </c>
    </row>
    <row r="159" spans="1:11" x14ac:dyDescent="0.25">
      <c r="A159" s="2" t="s">
        <v>1594</v>
      </c>
      <c r="B159" s="2" t="s">
        <v>1595</v>
      </c>
      <c r="C159" s="2" t="s">
        <v>1596</v>
      </c>
      <c r="D159" s="2" t="s">
        <v>1597</v>
      </c>
      <c r="E159" s="2" t="s">
        <v>1341</v>
      </c>
      <c r="F159" s="2">
        <v>554</v>
      </c>
      <c r="G159" s="2" t="s">
        <v>1342</v>
      </c>
      <c r="I159" s="3" t="s">
        <v>1598</v>
      </c>
      <c r="J159" s="3">
        <v>937</v>
      </c>
      <c r="K159" s="4" t="s">
        <v>1599</v>
      </c>
    </row>
    <row r="160" spans="1:11" x14ac:dyDescent="0.25">
      <c r="A160" s="2" t="s">
        <v>1600</v>
      </c>
      <c r="B160" s="2" t="s">
        <v>1601</v>
      </c>
      <c r="C160" s="2" t="s">
        <v>1602</v>
      </c>
      <c r="D160" s="2" t="s">
        <v>1603</v>
      </c>
      <c r="E160" s="2" t="s">
        <v>1323</v>
      </c>
      <c r="F160" s="2">
        <v>558</v>
      </c>
      <c r="G160" s="2" t="s">
        <v>1324</v>
      </c>
      <c r="I160" s="3" t="s">
        <v>1604</v>
      </c>
      <c r="J160" s="3">
        <v>704</v>
      </c>
      <c r="K160" s="4" t="s">
        <v>1605</v>
      </c>
    </row>
    <row r="161" spans="1:11" x14ac:dyDescent="0.25">
      <c r="A161" s="2" t="s">
        <v>1606</v>
      </c>
      <c r="B161" s="2" t="s">
        <v>1607</v>
      </c>
      <c r="C161" s="2" t="s">
        <v>1608</v>
      </c>
      <c r="D161" s="2" t="s">
        <v>1609</v>
      </c>
      <c r="E161" s="2" t="s">
        <v>663</v>
      </c>
      <c r="F161" s="2">
        <v>952</v>
      </c>
      <c r="G161" s="2" t="s">
        <v>664</v>
      </c>
      <c r="I161" s="3" t="s">
        <v>1610</v>
      </c>
      <c r="J161" s="3">
        <v>548</v>
      </c>
      <c r="K161" s="4" t="s">
        <v>1611</v>
      </c>
    </row>
    <row r="162" spans="1:11" x14ac:dyDescent="0.25">
      <c r="A162" s="2" t="s">
        <v>1612</v>
      </c>
      <c r="B162" s="2" t="s">
        <v>1613</v>
      </c>
      <c r="C162" s="2" t="s">
        <v>1614</v>
      </c>
      <c r="D162" s="2" t="s">
        <v>1615</v>
      </c>
      <c r="E162" s="2" t="s">
        <v>1317</v>
      </c>
      <c r="F162" s="2">
        <v>566</v>
      </c>
      <c r="G162" s="2" t="s">
        <v>1318</v>
      </c>
      <c r="I162" s="3" t="s">
        <v>1616</v>
      </c>
      <c r="J162" s="3">
        <v>882</v>
      </c>
      <c r="K162" s="4" t="s">
        <v>1617</v>
      </c>
    </row>
    <row r="163" spans="1:11" x14ac:dyDescent="0.25">
      <c r="A163" s="2" t="s">
        <v>1618</v>
      </c>
      <c r="B163" s="2" t="s">
        <v>1619</v>
      </c>
      <c r="C163" s="2" t="s">
        <v>1620</v>
      </c>
      <c r="D163" s="2" t="s">
        <v>1621</v>
      </c>
      <c r="I163" s="3" t="s">
        <v>796</v>
      </c>
      <c r="J163" s="3">
        <v>950</v>
      </c>
      <c r="K163" s="4" t="s">
        <v>797</v>
      </c>
    </row>
    <row r="164" spans="1:11" x14ac:dyDescent="0.25">
      <c r="A164" s="2" t="s">
        <v>1622</v>
      </c>
      <c r="B164" s="2" t="s">
        <v>1623</v>
      </c>
      <c r="C164" s="2" t="s">
        <v>1624</v>
      </c>
      <c r="D164" s="2" t="s">
        <v>1625</v>
      </c>
      <c r="I164" s="3" t="s">
        <v>484</v>
      </c>
      <c r="J164" s="3">
        <v>951</v>
      </c>
      <c r="K164" s="4" t="s">
        <v>485</v>
      </c>
    </row>
    <row r="165" spans="1:11" x14ac:dyDescent="0.25">
      <c r="A165" s="2" t="s">
        <v>1626</v>
      </c>
      <c r="B165" s="2" t="s">
        <v>1627</v>
      </c>
      <c r="C165" s="2" t="s">
        <v>1628</v>
      </c>
      <c r="D165" s="2" t="s">
        <v>1629</v>
      </c>
      <c r="E165" s="2" t="s">
        <v>160</v>
      </c>
      <c r="F165" s="2">
        <v>840</v>
      </c>
      <c r="G165" s="2" t="s">
        <v>388</v>
      </c>
      <c r="I165" s="3" t="s">
        <v>663</v>
      </c>
      <c r="J165" s="3">
        <v>952</v>
      </c>
      <c r="K165" s="4" t="s">
        <v>664</v>
      </c>
    </row>
    <row r="166" spans="1:11" x14ac:dyDescent="0.25">
      <c r="A166" s="2" t="s">
        <v>1630</v>
      </c>
      <c r="B166" s="2" t="s">
        <v>1631</v>
      </c>
      <c r="C166" s="2" t="s">
        <v>1632</v>
      </c>
      <c r="D166" s="2" t="s">
        <v>1633</v>
      </c>
      <c r="E166" s="2" t="s">
        <v>1329</v>
      </c>
      <c r="F166" s="2">
        <v>578</v>
      </c>
      <c r="G166" s="2" t="s">
        <v>1330</v>
      </c>
      <c r="I166" s="3" t="s">
        <v>1634</v>
      </c>
      <c r="J166" s="3">
        <v>886</v>
      </c>
      <c r="K166" s="4" t="s">
        <v>1635</v>
      </c>
    </row>
    <row r="167" spans="1:11" x14ac:dyDescent="0.25">
      <c r="A167" s="2" t="s">
        <v>1636</v>
      </c>
      <c r="B167" s="2" t="s">
        <v>1637</v>
      </c>
      <c r="C167" s="2" t="s">
        <v>1638</v>
      </c>
      <c r="D167" s="2" t="s">
        <v>1639</v>
      </c>
      <c r="E167" s="2" t="s">
        <v>1347</v>
      </c>
      <c r="F167" s="2">
        <v>512</v>
      </c>
      <c r="G167" s="2" t="s">
        <v>1348</v>
      </c>
      <c r="I167" s="3" t="s">
        <v>1640</v>
      </c>
      <c r="J167" s="3">
        <v>710</v>
      </c>
      <c r="K167" s="4" t="s">
        <v>1641</v>
      </c>
    </row>
    <row r="168" spans="1:11" x14ac:dyDescent="0.25">
      <c r="A168" s="2" t="s">
        <v>1642</v>
      </c>
      <c r="B168" s="2" t="s">
        <v>1643</v>
      </c>
      <c r="C168" s="2" t="s">
        <v>1644</v>
      </c>
      <c r="D168" s="2" t="s">
        <v>1645</v>
      </c>
      <c r="E168" s="2" t="s">
        <v>1377</v>
      </c>
      <c r="F168" s="2">
        <v>586</v>
      </c>
      <c r="G168" s="2" t="s">
        <v>1378</v>
      </c>
      <c r="I168" s="3" t="s">
        <v>1646</v>
      </c>
      <c r="J168" s="3">
        <v>967</v>
      </c>
      <c r="K168" s="4" t="s">
        <v>1647</v>
      </c>
    </row>
    <row r="169" spans="1:11" x14ac:dyDescent="0.25">
      <c r="A169" s="2" t="s">
        <v>1648</v>
      </c>
      <c r="B169" s="2" t="s">
        <v>1649</v>
      </c>
      <c r="C169" s="2" t="s">
        <v>1650</v>
      </c>
      <c r="D169" s="2" t="s">
        <v>1651</v>
      </c>
      <c r="E169" s="2" t="s">
        <v>160</v>
      </c>
      <c r="F169" s="2">
        <v>840</v>
      </c>
      <c r="G169" s="2" t="s">
        <v>388</v>
      </c>
    </row>
    <row r="170" spans="1:11" x14ac:dyDescent="0.25">
      <c r="A170" s="2" t="s">
        <v>1652</v>
      </c>
      <c r="B170" s="2" t="s">
        <v>1653</v>
      </c>
      <c r="C170" s="2" t="s">
        <v>1654</v>
      </c>
      <c r="D170" s="2" t="s">
        <v>1655</v>
      </c>
    </row>
    <row r="171" spans="1:11" x14ac:dyDescent="0.25">
      <c r="A171" s="2" t="s">
        <v>1656</v>
      </c>
      <c r="B171" s="2" t="s">
        <v>1657</v>
      </c>
      <c r="C171" s="2" t="s">
        <v>1658</v>
      </c>
      <c r="D171" s="2" t="s">
        <v>1659</v>
      </c>
      <c r="E171" s="2" t="s">
        <v>1353</v>
      </c>
      <c r="F171" s="2">
        <v>590</v>
      </c>
      <c r="G171" s="2" t="s">
        <v>1354</v>
      </c>
    </row>
    <row r="172" spans="1:11" x14ac:dyDescent="0.25">
      <c r="A172" s="2" t="s">
        <v>1660</v>
      </c>
      <c r="B172" s="2" t="s">
        <v>1661</v>
      </c>
      <c r="C172" s="2" t="s">
        <v>1662</v>
      </c>
      <c r="D172" s="2" t="s">
        <v>1663</v>
      </c>
      <c r="E172" s="2" t="s">
        <v>1365</v>
      </c>
      <c r="F172" s="2">
        <v>598</v>
      </c>
      <c r="G172" s="2" t="s">
        <v>1366</v>
      </c>
    </row>
    <row r="173" spans="1:11" x14ac:dyDescent="0.25">
      <c r="A173" s="2" t="s">
        <v>1664</v>
      </c>
      <c r="B173" s="2" t="s">
        <v>1665</v>
      </c>
      <c r="C173" s="2" t="s">
        <v>1666</v>
      </c>
      <c r="D173" s="2" t="s">
        <v>1667</v>
      </c>
      <c r="E173" s="2" t="s">
        <v>1389</v>
      </c>
      <c r="F173" s="2">
        <v>600</v>
      </c>
      <c r="G173" s="2" t="s">
        <v>1390</v>
      </c>
    </row>
    <row r="174" spans="1:11" x14ac:dyDescent="0.25">
      <c r="A174" s="2" t="s">
        <v>1668</v>
      </c>
      <c r="B174" s="2" t="s">
        <v>1669</v>
      </c>
      <c r="C174" s="2" t="s">
        <v>1670</v>
      </c>
      <c r="D174" s="2" t="s">
        <v>1671</v>
      </c>
      <c r="E174" s="2" t="s">
        <v>1359</v>
      </c>
      <c r="F174" s="2">
        <v>604</v>
      </c>
      <c r="G174" s="2" t="s">
        <v>1360</v>
      </c>
    </row>
    <row r="175" spans="1:11" x14ac:dyDescent="0.25">
      <c r="A175" s="2" t="s">
        <v>1672</v>
      </c>
      <c r="B175" s="2" t="s">
        <v>1673</v>
      </c>
      <c r="C175" s="2" t="s">
        <v>1674</v>
      </c>
      <c r="D175" s="2" t="s">
        <v>1675</v>
      </c>
      <c r="E175" s="2" t="s">
        <v>1371</v>
      </c>
      <c r="F175" s="2">
        <v>608</v>
      </c>
      <c r="G175" s="2" t="s">
        <v>1372</v>
      </c>
    </row>
    <row r="176" spans="1:11" x14ac:dyDescent="0.25">
      <c r="A176" s="2" t="s">
        <v>1676</v>
      </c>
      <c r="B176" s="2" t="s">
        <v>1677</v>
      </c>
      <c r="C176" s="2" t="s">
        <v>1678</v>
      </c>
      <c r="D176" s="2" t="s">
        <v>1679</v>
      </c>
    </row>
    <row r="177" spans="1:7" x14ac:dyDescent="0.25">
      <c r="A177" s="2" t="s">
        <v>1680</v>
      </c>
      <c r="B177" s="2" t="s">
        <v>1681</v>
      </c>
      <c r="C177" s="2" t="s">
        <v>1682</v>
      </c>
      <c r="D177" s="2" t="s">
        <v>1683</v>
      </c>
      <c r="E177" s="2" t="s">
        <v>1383</v>
      </c>
      <c r="F177" s="2">
        <v>985</v>
      </c>
      <c r="G177" s="2" t="s">
        <v>1384</v>
      </c>
    </row>
    <row r="178" spans="1:7" x14ac:dyDescent="0.25">
      <c r="A178" s="2" t="s">
        <v>1684</v>
      </c>
      <c r="B178" s="2" t="s">
        <v>1685</v>
      </c>
      <c r="C178" s="2" t="s">
        <v>1686</v>
      </c>
      <c r="D178" s="2" t="s">
        <v>1687</v>
      </c>
      <c r="E178" s="2" t="s">
        <v>88</v>
      </c>
      <c r="F178" s="2">
        <v>978</v>
      </c>
      <c r="G178" s="2" t="s">
        <v>415</v>
      </c>
    </row>
    <row r="179" spans="1:7" x14ac:dyDescent="0.25">
      <c r="A179" s="2" t="s">
        <v>1688</v>
      </c>
      <c r="B179" s="2" t="s">
        <v>1689</v>
      </c>
      <c r="C179" s="2" t="s">
        <v>1690</v>
      </c>
      <c r="D179" s="2" t="s">
        <v>1691</v>
      </c>
      <c r="E179" s="2" t="s">
        <v>160</v>
      </c>
      <c r="F179" s="2">
        <v>840</v>
      </c>
      <c r="G179" s="2" t="s">
        <v>388</v>
      </c>
    </row>
    <row r="180" spans="1:7" x14ac:dyDescent="0.25">
      <c r="A180" s="2" t="s">
        <v>1692</v>
      </c>
      <c r="B180" s="2" t="s">
        <v>1693</v>
      </c>
      <c r="C180" s="2" t="s">
        <v>1694</v>
      </c>
      <c r="D180" s="2" t="s">
        <v>1695</v>
      </c>
      <c r="E180" s="2" t="s">
        <v>1395</v>
      </c>
      <c r="F180" s="2">
        <v>634</v>
      </c>
      <c r="G180" s="2" t="s">
        <v>1396</v>
      </c>
    </row>
    <row r="181" spans="1:7" x14ac:dyDescent="0.25">
      <c r="A181" s="2" t="s">
        <v>1696</v>
      </c>
      <c r="B181" s="2" t="s">
        <v>1697</v>
      </c>
      <c r="C181" s="2" t="s">
        <v>1698</v>
      </c>
      <c r="D181" s="2" t="s">
        <v>1699</v>
      </c>
      <c r="E181" s="2" t="s">
        <v>796</v>
      </c>
      <c r="F181" s="2">
        <v>950</v>
      </c>
      <c r="G181" s="2" t="s">
        <v>797</v>
      </c>
    </row>
    <row r="182" spans="1:7" x14ac:dyDescent="0.25">
      <c r="A182" s="2" t="s">
        <v>1700</v>
      </c>
      <c r="B182" s="2" t="s">
        <v>1701</v>
      </c>
      <c r="C182" s="2" t="s">
        <v>1702</v>
      </c>
      <c r="D182" s="2" t="s">
        <v>1703</v>
      </c>
      <c r="E182" s="2" t="s">
        <v>88</v>
      </c>
      <c r="F182" s="2">
        <v>978</v>
      </c>
      <c r="G182" s="2" t="s">
        <v>415</v>
      </c>
    </row>
    <row r="183" spans="1:7" x14ac:dyDescent="0.25">
      <c r="A183" s="2" t="s">
        <v>1704</v>
      </c>
      <c r="B183" s="2" t="s">
        <v>1705</v>
      </c>
      <c r="C183" s="2" t="s">
        <v>1706</v>
      </c>
      <c r="D183" s="2" t="s">
        <v>1707</v>
      </c>
      <c r="E183" s="2" t="s">
        <v>1401</v>
      </c>
      <c r="F183" s="2">
        <v>946</v>
      </c>
      <c r="G183" s="2" t="s">
        <v>1402</v>
      </c>
    </row>
    <row r="184" spans="1:7" x14ac:dyDescent="0.25">
      <c r="A184" s="2" t="s">
        <v>1708</v>
      </c>
      <c r="B184" s="2" t="s">
        <v>1709</v>
      </c>
      <c r="C184" s="2" t="s">
        <v>1710</v>
      </c>
      <c r="D184" s="2" t="s">
        <v>1711</v>
      </c>
      <c r="E184" s="2" t="s">
        <v>1413</v>
      </c>
      <c r="F184" s="2">
        <v>643</v>
      </c>
      <c r="G184" s="2" t="s">
        <v>1414</v>
      </c>
    </row>
    <row r="185" spans="1:7" x14ac:dyDescent="0.25">
      <c r="A185" s="2" t="s">
        <v>1712</v>
      </c>
      <c r="B185" s="2" t="s">
        <v>1713</v>
      </c>
      <c r="C185" s="2" t="s">
        <v>1714</v>
      </c>
      <c r="D185" s="2" t="s">
        <v>1715</v>
      </c>
      <c r="E185" s="2" t="s">
        <v>1419</v>
      </c>
      <c r="F185" s="2">
        <v>646</v>
      </c>
      <c r="G185" s="2" t="s">
        <v>1420</v>
      </c>
    </row>
    <row r="186" spans="1:7" x14ac:dyDescent="0.25">
      <c r="A186" s="2" t="s">
        <v>1716</v>
      </c>
      <c r="B186" s="2" t="s">
        <v>1717</v>
      </c>
      <c r="C186" s="2" t="s">
        <v>1718</v>
      </c>
      <c r="D186" s="2" t="s">
        <v>1719</v>
      </c>
      <c r="E186" s="2" t="s">
        <v>1460</v>
      </c>
      <c r="F186" s="2">
        <v>654</v>
      </c>
      <c r="G186" s="2" t="s">
        <v>1461</v>
      </c>
    </row>
    <row r="187" spans="1:7" x14ac:dyDescent="0.25">
      <c r="A187" s="2" t="s">
        <v>1720</v>
      </c>
      <c r="B187" s="2" t="s">
        <v>1721</v>
      </c>
      <c r="C187" s="2" t="s">
        <v>1722</v>
      </c>
      <c r="D187" s="2" t="s">
        <v>1723</v>
      </c>
      <c r="E187" s="2" t="s">
        <v>484</v>
      </c>
      <c r="F187" s="2">
        <v>951</v>
      </c>
      <c r="G187" s="2" t="s">
        <v>485</v>
      </c>
    </row>
    <row r="188" spans="1:7" x14ac:dyDescent="0.25">
      <c r="A188" s="2" t="s">
        <v>1724</v>
      </c>
      <c r="B188" s="2" t="s">
        <v>1725</v>
      </c>
      <c r="C188" s="2" t="s">
        <v>1726</v>
      </c>
      <c r="D188" s="2" t="s">
        <v>1727</v>
      </c>
      <c r="E188" s="2" t="s">
        <v>484</v>
      </c>
      <c r="F188" s="2">
        <v>951</v>
      </c>
      <c r="G188" s="2" t="s">
        <v>485</v>
      </c>
    </row>
    <row r="189" spans="1:7" x14ac:dyDescent="0.25">
      <c r="A189" s="2" t="s">
        <v>1728</v>
      </c>
      <c r="B189" s="2" t="s">
        <v>1729</v>
      </c>
      <c r="C189" s="2" t="s">
        <v>1730</v>
      </c>
      <c r="D189" s="2" t="s">
        <v>1731</v>
      </c>
      <c r="E189" s="2" t="s">
        <v>88</v>
      </c>
      <c r="F189" s="2">
        <v>978</v>
      </c>
      <c r="G189" s="2" t="s">
        <v>415</v>
      </c>
    </row>
    <row r="190" spans="1:7" x14ac:dyDescent="0.25">
      <c r="A190" s="2" t="s">
        <v>1732</v>
      </c>
      <c r="B190" s="2" t="s">
        <v>1733</v>
      </c>
      <c r="C190" s="2" t="s">
        <v>1734</v>
      </c>
      <c r="D190" s="2" t="s">
        <v>1735</v>
      </c>
      <c r="E190" s="2" t="s">
        <v>484</v>
      </c>
      <c r="F190" s="2">
        <v>951</v>
      </c>
      <c r="G190" s="2" t="s">
        <v>485</v>
      </c>
    </row>
    <row r="191" spans="1:7" x14ac:dyDescent="0.25">
      <c r="A191" s="2" t="s">
        <v>1736</v>
      </c>
      <c r="B191" s="2" t="s">
        <v>1737</v>
      </c>
      <c r="C191" s="2" t="s">
        <v>1738</v>
      </c>
      <c r="D191" s="2" t="s">
        <v>1739</v>
      </c>
      <c r="E191" s="2" t="s">
        <v>88</v>
      </c>
      <c r="F191" s="2">
        <v>978</v>
      </c>
      <c r="G191" s="2" t="s">
        <v>415</v>
      </c>
    </row>
    <row r="192" spans="1:7" x14ac:dyDescent="0.25">
      <c r="A192" s="2" t="s">
        <v>1740</v>
      </c>
      <c r="B192" s="2" t="s">
        <v>1741</v>
      </c>
      <c r="C192" s="2" t="s">
        <v>1742</v>
      </c>
      <c r="D192" s="2" t="s">
        <v>1743</v>
      </c>
      <c r="E192" s="2" t="s">
        <v>88</v>
      </c>
      <c r="F192" s="2">
        <v>978</v>
      </c>
      <c r="G192" s="2" t="s">
        <v>415</v>
      </c>
    </row>
    <row r="193" spans="1:7" x14ac:dyDescent="0.25">
      <c r="A193" s="2" t="s">
        <v>1744</v>
      </c>
      <c r="B193" s="2" t="s">
        <v>1745</v>
      </c>
      <c r="C193" s="2" t="s">
        <v>1746</v>
      </c>
      <c r="D193" s="2" t="s">
        <v>1747</v>
      </c>
      <c r="E193" s="2" t="s">
        <v>1616</v>
      </c>
      <c r="F193" s="2">
        <v>882</v>
      </c>
      <c r="G193" s="2" t="s">
        <v>1617</v>
      </c>
    </row>
    <row r="194" spans="1:7" x14ac:dyDescent="0.25">
      <c r="A194" s="2" t="s">
        <v>1748</v>
      </c>
      <c r="B194" s="2" t="s">
        <v>1749</v>
      </c>
      <c r="C194" s="2" t="s">
        <v>1750</v>
      </c>
      <c r="D194" s="2" t="s">
        <v>1751</v>
      </c>
      <c r="E194" s="2" t="s">
        <v>88</v>
      </c>
      <c r="F194" s="2">
        <v>978</v>
      </c>
      <c r="G194" s="2" t="s">
        <v>415</v>
      </c>
    </row>
    <row r="195" spans="1:7" x14ac:dyDescent="0.25">
      <c r="A195" s="2" t="s">
        <v>1752</v>
      </c>
      <c r="B195" s="2" t="s">
        <v>1753</v>
      </c>
      <c r="C195" s="2" t="s">
        <v>1754</v>
      </c>
      <c r="D195" s="2" t="s">
        <v>1755</v>
      </c>
      <c r="E195" s="2" t="s">
        <v>1490</v>
      </c>
      <c r="F195" s="2">
        <v>678</v>
      </c>
      <c r="G195" s="2" t="s">
        <v>1491</v>
      </c>
    </row>
    <row r="196" spans="1:7" x14ac:dyDescent="0.25">
      <c r="A196" s="2" t="s">
        <v>1756</v>
      </c>
      <c r="B196" s="2" t="s">
        <v>1757</v>
      </c>
      <c r="C196" s="2" t="s">
        <v>1758</v>
      </c>
      <c r="D196" s="2" t="s">
        <v>1759</v>
      </c>
      <c r="E196" s="2" t="s">
        <v>1425</v>
      </c>
      <c r="F196" s="2">
        <v>682</v>
      </c>
      <c r="G196" s="2" t="s">
        <v>1426</v>
      </c>
    </row>
    <row r="197" spans="1:7" x14ac:dyDescent="0.25">
      <c r="A197" s="2" t="s">
        <v>1760</v>
      </c>
      <c r="B197" s="2" t="s">
        <v>1761</v>
      </c>
      <c r="C197" s="2" t="s">
        <v>1762</v>
      </c>
      <c r="D197" s="2" t="s">
        <v>1763</v>
      </c>
      <c r="E197" s="2" t="s">
        <v>663</v>
      </c>
      <c r="F197" s="2">
        <v>952</v>
      </c>
      <c r="G197" s="2" t="s">
        <v>664</v>
      </c>
    </row>
    <row r="198" spans="1:7" x14ac:dyDescent="0.25">
      <c r="A198" s="2" t="s">
        <v>1764</v>
      </c>
      <c r="B198" s="2" t="s">
        <v>1765</v>
      </c>
      <c r="C198" s="2" t="s">
        <v>1766</v>
      </c>
      <c r="D198" s="2" t="s">
        <v>1767</v>
      </c>
      <c r="E198" s="2" t="s">
        <v>1407</v>
      </c>
      <c r="F198" s="2">
        <v>941</v>
      </c>
      <c r="G198" s="2" t="s">
        <v>1408</v>
      </c>
    </row>
    <row r="199" spans="1:7" x14ac:dyDescent="0.25">
      <c r="A199" s="2" t="s">
        <v>1768</v>
      </c>
      <c r="B199" s="2" t="s">
        <v>1769</v>
      </c>
      <c r="C199" s="2" t="s">
        <v>1770</v>
      </c>
      <c r="D199" s="2" t="s">
        <v>1771</v>
      </c>
      <c r="E199" s="2" t="s">
        <v>1436</v>
      </c>
      <c r="F199" s="2">
        <v>690</v>
      </c>
      <c r="G199" s="2" t="s">
        <v>1437</v>
      </c>
    </row>
    <row r="200" spans="1:7" x14ac:dyDescent="0.25">
      <c r="A200" s="2" t="s">
        <v>1772</v>
      </c>
      <c r="B200" s="2" t="s">
        <v>1773</v>
      </c>
      <c r="C200" s="2" t="s">
        <v>1774</v>
      </c>
      <c r="D200" s="2" t="s">
        <v>1775</v>
      </c>
      <c r="E200" s="2" t="s">
        <v>1466</v>
      </c>
      <c r="F200" s="2">
        <v>694</v>
      </c>
      <c r="G200" s="2" t="s">
        <v>1467</v>
      </c>
    </row>
    <row r="201" spans="1:7" x14ac:dyDescent="0.25">
      <c r="A201" s="2" t="s">
        <v>1776</v>
      </c>
      <c r="B201" s="2" t="s">
        <v>1777</v>
      </c>
      <c r="C201" s="2" t="s">
        <v>1778</v>
      </c>
      <c r="D201" s="2" t="s">
        <v>1779</v>
      </c>
      <c r="E201" s="2" t="s">
        <v>1454</v>
      </c>
      <c r="F201" s="2">
        <v>702</v>
      </c>
      <c r="G201" s="2" t="s">
        <v>1455</v>
      </c>
    </row>
    <row r="202" spans="1:7" x14ac:dyDescent="0.25">
      <c r="A202" s="2" t="s">
        <v>1780</v>
      </c>
      <c r="B202" s="2" t="s">
        <v>1781</v>
      </c>
      <c r="C202" s="2" t="s">
        <v>1782</v>
      </c>
      <c r="D202" s="2" t="s">
        <v>1783</v>
      </c>
      <c r="E202" s="2" t="s">
        <v>88</v>
      </c>
      <c r="F202" s="2">
        <v>978</v>
      </c>
      <c r="G202" s="2" t="s">
        <v>415</v>
      </c>
    </row>
    <row r="203" spans="1:7" x14ac:dyDescent="0.25">
      <c r="A203" s="2" t="s">
        <v>1784</v>
      </c>
      <c r="B203" s="2" t="s">
        <v>1785</v>
      </c>
      <c r="C203" s="2" t="s">
        <v>1786</v>
      </c>
      <c r="D203" s="2" t="s">
        <v>1787</v>
      </c>
      <c r="E203" s="2" t="s">
        <v>88</v>
      </c>
      <c r="F203" s="2">
        <v>978</v>
      </c>
      <c r="G203" s="2" t="s">
        <v>415</v>
      </c>
    </row>
    <row r="204" spans="1:7" x14ac:dyDescent="0.25">
      <c r="A204" s="2" t="s">
        <v>1788</v>
      </c>
      <c r="B204" s="2" t="s">
        <v>1789</v>
      </c>
      <c r="C204" s="2" t="s">
        <v>1790</v>
      </c>
      <c r="D204" s="2" t="s">
        <v>1791</v>
      </c>
      <c r="E204" s="2" t="s">
        <v>1431</v>
      </c>
      <c r="F204" s="2">
        <v>90</v>
      </c>
      <c r="G204" s="2" t="s">
        <v>1432</v>
      </c>
    </row>
    <row r="205" spans="1:7" x14ac:dyDescent="0.25">
      <c r="A205" s="2" t="s">
        <v>1792</v>
      </c>
      <c r="B205" s="2" t="s">
        <v>1793</v>
      </c>
      <c r="C205" s="2" t="s">
        <v>1794</v>
      </c>
      <c r="D205" s="2" t="s">
        <v>1795</v>
      </c>
      <c r="E205" s="2" t="s">
        <v>1472</v>
      </c>
      <c r="F205" s="2">
        <v>706</v>
      </c>
      <c r="G205" s="2" t="s">
        <v>1473</v>
      </c>
    </row>
    <row r="206" spans="1:7" x14ac:dyDescent="0.25">
      <c r="A206" s="2" t="s">
        <v>1796</v>
      </c>
      <c r="B206" s="2" t="s">
        <v>1797</v>
      </c>
      <c r="C206" s="2" t="s">
        <v>1798</v>
      </c>
      <c r="D206" s="2" t="s">
        <v>1799</v>
      </c>
      <c r="E206" s="2" t="s">
        <v>1640</v>
      </c>
      <c r="F206" s="2">
        <v>710</v>
      </c>
      <c r="G206" s="2" t="s">
        <v>1641</v>
      </c>
    </row>
    <row r="207" spans="1:7" x14ac:dyDescent="0.25">
      <c r="A207" s="2" t="s">
        <v>1800</v>
      </c>
      <c r="B207" s="2" t="s">
        <v>1801</v>
      </c>
      <c r="C207" s="2" t="s">
        <v>1802</v>
      </c>
      <c r="D207" s="2" t="s">
        <v>1803</v>
      </c>
    </row>
    <row r="208" spans="1:7" x14ac:dyDescent="0.25">
      <c r="A208" s="2" t="s">
        <v>1804</v>
      </c>
      <c r="B208" s="2" t="s">
        <v>1805</v>
      </c>
      <c r="C208" s="2" t="s">
        <v>1806</v>
      </c>
      <c r="D208" s="2" t="s">
        <v>1807</v>
      </c>
      <c r="E208" s="2" t="s">
        <v>1484</v>
      </c>
      <c r="F208" s="2">
        <v>728</v>
      </c>
      <c r="G208" s="2" t="s">
        <v>1485</v>
      </c>
    </row>
    <row r="209" spans="1:7" x14ac:dyDescent="0.25">
      <c r="A209" s="2" t="s">
        <v>1808</v>
      </c>
      <c r="B209" s="2" t="s">
        <v>1809</v>
      </c>
      <c r="C209" s="2" t="s">
        <v>1810</v>
      </c>
      <c r="D209" s="2" t="s">
        <v>1811</v>
      </c>
      <c r="E209" s="2" t="s">
        <v>88</v>
      </c>
      <c r="F209" s="2">
        <v>978</v>
      </c>
      <c r="G209" s="2" t="s">
        <v>415</v>
      </c>
    </row>
    <row r="210" spans="1:7" x14ac:dyDescent="0.25">
      <c r="A210" s="2" t="s">
        <v>1812</v>
      </c>
      <c r="B210" s="2" t="s">
        <v>1813</v>
      </c>
      <c r="C210" s="2" t="s">
        <v>1814</v>
      </c>
      <c r="D210" s="2" t="s">
        <v>1815</v>
      </c>
      <c r="E210" s="2" t="s">
        <v>1203</v>
      </c>
      <c r="F210" s="2">
        <v>144</v>
      </c>
      <c r="G210" s="2" t="s">
        <v>1204</v>
      </c>
    </row>
    <row r="211" spans="1:7" x14ac:dyDescent="0.25">
      <c r="A211" s="2" t="s">
        <v>1816</v>
      </c>
      <c r="B211" s="2" t="s">
        <v>1817</v>
      </c>
      <c r="C211" s="2" t="s">
        <v>1818</v>
      </c>
      <c r="D211" s="2" t="s">
        <v>1819</v>
      </c>
      <c r="E211" s="2" t="s">
        <v>1442</v>
      </c>
      <c r="F211" s="2">
        <v>938</v>
      </c>
      <c r="G211" s="2" t="s">
        <v>1443</v>
      </c>
    </row>
    <row r="212" spans="1:7" x14ac:dyDescent="0.25">
      <c r="A212" s="2" t="s">
        <v>1820</v>
      </c>
      <c r="B212" s="2" t="s">
        <v>1821</v>
      </c>
      <c r="C212" s="2" t="s">
        <v>1822</v>
      </c>
      <c r="D212" s="2" t="s">
        <v>1823</v>
      </c>
      <c r="E212" s="2" t="s">
        <v>1478</v>
      </c>
      <c r="F212" s="2">
        <v>968</v>
      </c>
      <c r="G212" s="2" t="s">
        <v>1479</v>
      </c>
    </row>
    <row r="213" spans="1:7" x14ac:dyDescent="0.25">
      <c r="A213" s="2" t="s">
        <v>1824</v>
      </c>
      <c r="B213" s="2" t="s">
        <v>1825</v>
      </c>
      <c r="C213" s="2" t="s">
        <v>1826</v>
      </c>
      <c r="D213" s="2" t="s">
        <v>1827</v>
      </c>
    </row>
    <row r="214" spans="1:7" x14ac:dyDescent="0.25">
      <c r="A214" s="2" t="s">
        <v>1828</v>
      </c>
      <c r="B214" s="2" t="s">
        <v>1829</v>
      </c>
      <c r="C214" s="2" t="s">
        <v>1830</v>
      </c>
      <c r="D214" s="2" t="s">
        <v>1831</v>
      </c>
      <c r="E214" s="2" t="s">
        <v>1448</v>
      </c>
      <c r="F214" s="2">
        <v>752</v>
      </c>
      <c r="G214" s="2" t="s">
        <v>1449</v>
      </c>
    </row>
    <row r="215" spans="1:7" x14ac:dyDescent="0.25">
      <c r="A215" s="2" t="s">
        <v>1832</v>
      </c>
      <c r="B215" s="2" t="s">
        <v>1833</v>
      </c>
      <c r="C215" s="2" t="s">
        <v>1834</v>
      </c>
      <c r="D215" s="2" t="s">
        <v>1835</v>
      </c>
      <c r="E215" s="2" t="s">
        <v>778</v>
      </c>
      <c r="F215" s="2">
        <v>756</v>
      </c>
      <c r="G215" s="2" t="s">
        <v>779</v>
      </c>
    </row>
    <row r="216" spans="1:7" x14ac:dyDescent="0.25">
      <c r="A216" s="2" t="s">
        <v>1836</v>
      </c>
      <c r="B216" s="2" t="s">
        <v>1837</v>
      </c>
      <c r="C216" s="2" t="s">
        <v>1838</v>
      </c>
      <c r="D216" s="2" t="s">
        <v>1839</v>
      </c>
      <c r="E216" s="2" t="s">
        <v>1496</v>
      </c>
      <c r="F216" s="2">
        <v>760</v>
      </c>
      <c r="G216" s="2" t="s">
        <v>1497</v>
      </c>
    </row>
    <row r="217" spans="1:7" x14ac:dyDescent="0.25">
      <c r="A217" s="2" t="s">
        <v>1840</v>
      </c>
      <c r="B217" s="2" t="s">
        <v>1841</v>
      </c>
      <c r="C217" s="2" t="s">
        <v>1842</v>
      </c>
      <c r="D217" s="2" t="s">
        <v>1843</v>
      </c>
      <c r="E217" s="2" t="s">
        <v>1554</v>
      </c>
      <c r="F217" s="2">
        <v>901</v>
      </c>
      <c r="G217" s="2" t="s">
        <v>1555</v>
      </c>
    </row>
    <row r="218" spans="1:7" x14ac:dyDescent="0.25">
      <c r="A218" s="2" t="s">
        <v>1844</v>
      </c>
      <c r="B218" s="2" t="s">
        <v>1845</v>
      </c>
      <c r="C218" s="2" t="s">
        <v>1846</v>
      </c>
      <c r="D218" s="2" t="s">
        <v>1847</v>
      </c>
      <c r="E218" s="2" t="s">
        <v>1512</v>
      </c>
      <c r="F218" s="2">
        <v>972</v>
      </c>
      <c r="G218" s="2" t="s">
        <v>1513</v>
      </c>
    </row>
    <row r="219" spans="1:7" x14ac:dyDescent="0.25">
      <c r="A219" s="2" t="s">
        <v>1848</v>
      </c>
      <c r="B219" s="2" t="s">
        <v>1849</v>
      </c>
      <c r="C219" s="2" t="s">
        <v>1850</v>
      </c>
      <c r="D219" s="2" t="s">
        <v>1851</v>
      </c>
      <c r="E219" s="2" t="s">
        <v>1560</v>
      </c>
      <c r="F219" s="2">
        <v>834</v>
      </c>
      <c r="G219" s="2" t="s">
        <v>1561</v>
      </c>
    </row>
    <row r="220" spans="1:7" x14ac:dyDescent="0.25">
      <c r="A220" s="2" t="s">
        <v>1852</v>
      </c>
      <c r="B220" s="2" t="s">
        <v>1853</v>
      </c>
      <c r="C220" s="2" t="s">
        <v>1854</v>
      </c>
      <c r="D220" s="2" t="s">
        <v>1855</v>
      </c>
      <c r="E220" s="2" t="s">
        <v>1506</v>
      </c>
      <c r="F220" s="2">
        <v>764</v>
      </c>
      <c r="G220" s="2" t="s">
        <v>1507</v>
      </c>
    </row>
    <row r="221" spans="1:7" x14ac:dyDescent="0.25">
      <c r="A221" s="2" t="s">
        <v>1856</v>
      </c>
      <c r="B221" s="2" t="s">
        <v>1857</v>
      </c>
      <c r="C221" s="2" t="s">
        <v>1858</v>
      </c>
      <c r="D221" s="2" t="s">
        <v>1859</v>
      </c>
      <c r="E221" s="2" t="s">
        <v>160</v>
      </c>
      <c r="F221" s="2">
        <v>840</v>
      </c>
      <c r="G221" s="2" t="s">
        <v>388</v>
      </c>
    </row>
    <row r="222" spans="1:7" x14ac:dyDescent="0.25">
      <c r="A222" s="2" t="s">
        <v>1860</v>
      </c>
      <c r="B222" s="2" t="s">
        <v>1861</v>
      </c>
      <c r="C222" s="2" t="s">
        <v>1862</v>
      </c>
      <c r="D222" s="2" t="s">
        <v>1863</v>
      </c>
      <c r="E222" s="2" t="s">
        <v>663</v>
      </c>
      <c r="F222" s="2">
        <v>952</v>
      </c>
      <c r="G222" s="2" t="s">
        <v>664</v>
      </c>
    </row>
    <row r="223" spans="1:7" x14ac:dyDescent="0.25">
      <c r="A223" s="2" t="s">
        <v>1864</v>
      </c>
      <c r="B223" s="2" t="s">
        <v>1865</v>
      </c>
      <c r="C223" s="2" t="s">
        <v>1866</v>
      </c>
      <c r="D223" s="2" t="s">
        <v>1867</v>
      </c>
    </row>
    <row r="224" spans="1:7" x14ac:dyDescent="0.25">
      <c r="A224" s="2" t="s">
        <v>1868</v>
      </c>
      <c r="B224" s="2" t="s">
        <v>1869</v>
      </c>
      <c r="C224" s="2" t="s">
        <v>1870</v>
      </c>
      <c r="D224" s="2" t="s">
        <v>1871</v>
      </c>
      <c r="E224" s="2" t="s">
        <v>1530</v>
      </c>
      <c r="F224" s="2">
        <v>776</v>
      </c>
      <c r="G224" s="2" t="s">
        <v>1531</v>
      </c>
    </row>
    <row r="225" spans="1:7" x14ac:dyDescent="0.25">
      <c r="A225" s="2" t="s">
        <v>1872</v>
      </c>
      <c r="B225" s="2" t="s">
        <v>1873</v>
      </c>
      <c r="C225" s="2" t="s">
        <v>1874</v>
      </c>
      <c r="D225" s="2" t="s">
        <v>1875</v>
      </c>
      <c r="E225" s="2" t="s">
        <v>1542</v>
      </c>
      <c r="F225" s="2">
        <v>780</v>
      </c>
      <c r="G225" s="2" t="s">
        <v>1543</v>
      </c>
    </row>
    <row r="226" spans="1:7" x14ac:dyDescent="0.25">
      <c r="A226" s="2" t="s">
        <v>1876</v>
      </c>
      <c r="B226" s="2" t="s">
        <v>1877</v>
      </c>
      <c r="C226" s="2" t="s">
        <v>1878</v>
      </c>
      <c r="D226" s="2" t="s">
        <v>1879</v>
      </c>
      <c r="E226" s="2" t="s">
        <v>1524</v>
      </c>
      <c r="F226" s="2">
        <v>788</v>
      </c>
      <c r="G226" s="2" t="s">
        <v>1525</v>
      </c>
    </row>
    <row r="227" spans="1:7" x14ac:dyDescent="0.25">
      <c r="A227" s="2" t="s">
        <v>1880</v>
      </c>
      <c r="B227" s="2" t="s">
        <v>1881</v>
      </c>
      <c r="C227" s="2" t="s">
        <v>1882</v>
      </c>
      <c r="D227" s="2" t="s">
        <v>1883</v>
      </c>
      <c r="E227" s="2" t="s">
        <v>1536</v>
      </c>
      <c r="F227" s="2">
        <v>949</v>
      </c>
      <c r="G227" s="2" t="s">
        <v>1537</v>
      </c>
    </row>
    <row r="228" spans="1:7" x14ac:dyDescent="0.25">
      <c r="A228" s="2" t="s">
        <v>1884</v>
      </c>
      <c r="B228" s="2" t="s">
        <v>1885</v>
      </c>
      <c r="C228" s="2" t="s">
        <v>1886</v>
      </c>
      <c r="D228" s="2" t="s">
        <v>1887</v>
      </c>
      <c r="E228" s="2" t="s">
        <v>1518</v>
      </c>
      <c r="F228" s="2">
        <v>934</v>
      </c>
      <c r="G228" s="2" t="s">
        <v>1519</v>
      </c>
    </row>
    <row r="229" spans="1:7" x14ac:dyDescent="0.25">
      <c r="A229" s="2" t="s">
        <v>1888</v>
      </c>
      <c r="B229" s="2" t="s">
        <v>1889</v>
      </c>
      <c r="C229" s="2" t="s">
        <v>1890</v>
      </c>
      <c r="D229" s="2" t="s">
        <v>1891</v>
      </c>
      <c r="E229" s="2" t="s">
        <v>160</v>
      </c>
      <c r="F229" s="2">
        <v>840</v>
      </c>
      <c r="G229" s="2" t="s">
        <v>388</v>
      </c>
    </row>
    <row r="230" spans="1:7" x14ac:dyDescent="0.25">
      <c r="A230" s="2" t="s">
        <v>1892</v>
      </c>
      <c r="B230" s="2" t="s">
        <v>1893</v>
      </c>
      <c r="C230" s="2" t="s">
        <v>1894</v>
      </c>
      <c r="D230" s="2" t="s">
        <v>1895</v>
      </c>
      <c r="E230" s="2" t="s">
        <v>1548</v>
      </c>
      <c r="F230" s="2">
        <v>0</v>
      </c>
      <c r="G230" s="2" t="s">
        <v>1549</v>
      </c>
    </row>
    <row r="231" spans="1:7" x14ac:dyDescent="0.25">
      <c r="A231" s="2" t="s">
        <v>1896</v>
      </c>
      <c r="B231" s="2" t="s">
        <v>1897</v>
      </c>
      <c r="C231" s="2" t="s">
        <v>1898</v>
      </c>
      <c r="D231" s="2" t="s">
        <v>1899</v>
      </c>
      <c r="E231" s="2" t="s">
        <v>1572</v>
      </c>
      <c r="F231" s="2">
        <v>800</v>
      </c>
      <c r="G231" s="2" t="s">
        <v>1573</v>
      </c>
    </row>
    <row r="232" spans="1:7" x14ac:dyDescent="0.25">
      <c r="A232" s="2" t="s">
        <v>1900</v>
      </c>
      <c r="B232" s="2" t="s">
        <v>1901</v>
      </c>
      <c r="C232" s="2" t="s">
        <v>1902</v>
      </c>
      <c r="D232" s="2" t="s">
        <v>1903</v>
      </c>
      <c r="E232" s="2" t="s">
        <v>1566</v>
      </c>
      <c r="F232" s="2">
        <v>980</v>
      </c>
      <c r="G232" s="2" t="s">
        <v>1567</v>
      </c>
    </row>
    <row r="233" spans="1:7" x14ac:dyDescent="0.25">
      <c r="A233" s="2" t="s">
        <v>1904</v>
      </c>
      <c r="B233" s="2" t="s">
        <v>1905</v>
      </c>
      <c r="C233" s="2" t="s">
        <v>1906</v>
      </c>
      <c r="D233" s="2" t="s">
        <v>1907</v>
      </c>
      <c r="E233" s="2" t="s">
        <v>486</v>
      </c>
      <c r="F233" s="2">
        <v>784</v>
      </c>
      <c r="G233" s="2" t="s">
        <v>487</v>
      </c>
    </row>
    <row r="234" spans="1:7" x14ac:dyDescent="0.25">
      <c r="A234" s="2" t="s">
        <v>1908</v>
      </c>
      <c r="B234" s="2" t="s">
        <v>1909</v>
      </c>
      <c r="C234" s="2" t="s">
        <v>1910</v>
      </c>
      <c r="D234" s="2" t="s">
        <v>1911</v>
      </c>
      <c r="E234" s="2" t="s">
        <v>944</v>
      </c>
      <c r="F234" s="2">
        <v>826</v>
      </c>
      <c r="G234" s="2" t="s">
        <v>945</v>
      </c>
    </row>
    <row r="235" spans="1:7" x14ac:dyDescent="0.25">
      <c r="A235" s="2" t="s">
        <v>1912</v>
      </c>
      <c r="B235" s="2" t="s">
        <v>1913</v>
      </c>
      <c r="C235" s="2" t="s">
        <v>1914</v>
      </c>
      <c r="D235" s="2" t="s">
        <v>1915</v>
      </c>
      <c r="E235" s="2" t="s">
        <v>1586</v>
      </c>
      <c r="F235" s="2">
        <v>858</v>
      </c>
      <c r="G235" s="2" t="s">
        <v>1587</v>
      </c>
    </row>
    <row r="236" spans="1:7" x14ac:dyDescent="0.25">
      <c r="A236" s="2" t="s">
        <v>1916</v>
      </c>
      <c r="B236" s="2" t="s">
        <v>1917</v>
      </c>
      <c r="C236" s="2" t="s">
        <v>1918</v>
      </c>
      <c r="D236" s="2" t="s">
        <v>1919</v>
      </c>
      <c r="E236" s="2" t="s">
        <v>1592</v>
      </c>
      <c r="F236" s="2">
        <v>860</v>
      </c>
      <c r="G236" s="2" t="s">
        <v>1593</v>
      </c>
    </row>
    <row r="237" spans="1:7" x14ac:dyDescent="0.25">
      <c r="A237" s="2" t="s">
        <v>1920</v>
      </c>
      <c r="B237" s="2" t="s">
        <v>1921</v>
      </c>
      <c r="C237" s="2" t="s">
        <v>1922</v>
      </c>
      <c r="D237" s="2" t="s">
        <v>1923</v>
      </c>
      <c r="E237" s="2" t="s">
        <v>1610</v>
      </c>
      <c r="F237" s="2">
        <v>548</v>
      </c>
      <c r="G237" s="2" t="s">
        <v>1611</v>
      </c>
    </row>
    <row r="238" spans="1:7" x14ac:dyDescent="0.25">
      <c r="A238" s="2" t="s">
        <v>1924</v>
      </c>
      <c r="B238" s="2" t="s">
        <v>1925</v>
      </c>
      <c r="C238" s="2" t="s">
        <v>329</v>
      </c>
      <c r="D238" s="2" t="s">
        <v>1926</v>
      </c>
      <c r="E238" s="2" t="s">
        <v>88</v>
      </c>
      <c r="F238" s="2">
        <v>978</v>
      </c>
      <c r="G238" s="2" t="s">
        <v>415</v>
      </c>
    </row>
    <row r="239" spans="1:7" x14ac:dyDescent="0.25">
      <c r="A239" s="2" t="s">
        <v>1927</v>
      </c>
      <c r="B239" s="2" t="s">
        <v>1928</v>
      </c>
      <c r="C239" s="2" t="s">
        <v>1929</v>
      </c>
      <c r="D239" s="2" t="s">
        <v>1930</v>
      </c>
      <c r="E239" s="2" t="s">
        <v>1598</v>
      </c>
      <c r="F239" s="2">
        <v>937</v>
      </c>
      <c r="G239" s="2" t="s">
        <v>1599</v>
      </c>
    </row>
    <row r="240" spans="1:7" x14ac:dyDescent="0.25">
      <c r="A240" s="2" t="s">
        <v>1931</v>
      </c>
      <c r="B240" s="2" t="s">
        <v>1932</v>
      </c>
      <c r="C240" s="2" t="s">
        <v>1933</v>
      </c>
      <c r="D240" s="2" t="s">
        <v>1934</v>
      </c>
      <c r="E240" s="2" t="s">
        <v>1604</v>
      </c>
      <c r="F240" s="2">
        <v>704</v>
      </c>
      <c r="G240" s="2" t="s">
        <v>1605</v>
      </c>
    </row>
    <row r="241" spans="1:7" x14ac:dyDescent="0.25">
      <c r="A241" s="2" t="s">
        <v>1935</v>
      </c>
      <c r="B241" s="2" t="s">
        <v>1936</v>
      </c>
      <c r="C241" s="2" t="s">
        <v>1937</v>
      </c>
      <c r="D241" s="2" t="s">
        <v>1938</v>
      </c>
      <c r="E241" s="2" t="s">
        <v>160</v>
      </c>
      <c r="F241" s="2">
        <v>840</v>
      </c>
      <c r="G241" s="2" t="s">
        <v>388</v>
      </c>
    </row>
    <row r="242" spans="1:7" x14ac:dyDescent="0.25">
      <c r="A242" s="2" t="s">
        <v>1939</v>
      </c>
      <c r="B242" s="2" t="s">
        <v>1940</v>
      </c>
      <c r="C242" s="2" t="s">
        <v>1941</v>
      </c>
      <c r="D242" s="2" t="s">
        <v>1942</v>
      </c>
    </row>
    <row r="243" spans="1:7" x14ac:dyDescent="0.25">
      <c r="A243" s="2" t="s">
        <v>1943</v>
      </c>
      <c r="B243" s="2" t="s">
        <v>1944</v>
      </c>
      <c r="C243" s="2" t="s">
        <v>1945</v>
      </c>
      <c r="D243" s="2" t="s">
        <v>1946</v>
      </c>
    </row>
    <row r="244" spans="1:7" x14ac:dyDescent="0.25">
      <c r="A244" s="2" t="s">
        <v>1947</v>
      </c>
      <c r="B244" s="2" t="s">
        <v>1948</v>
      </c>
      <c r="C244" s="2" t="s">
        <v>1949</v>
      </c>
      <c r="D244" s="2" t="s">
        <v>1950</v>
      </c>
      <c r="E244" s="2" t="s">
        <v>1634</v>
      </c>
      <c r="F244" s="2">
        <v>886</v>
      </c>
      <c r="G244" s="2" t="s">
        <v>1635</v>
      </c>
    </row>
    <row r="245" spans="1:7" x14ac:dyDescent="0.25">
      <c r="A245" s="2" t="s">
        <v>1951</v>
      </c>
      <c r="B245" s="2" t="s">
        <v>1952</v>
      </c>
      <c r="C245" s="2" t="s">
        <v>1953</v>
      </c>
      <c r="D245" s="2" t="s">
        <v>1954</v>
      </c>
      <c r="E245" s="2" t="s">
        <v>1646</v>
      </c>
      <c r="F245" s="2">
        <v>967</v>
      </c>
      <c r="G245" s="2" t="s">
        <v>1647</v>
      </c>
    </row>
    <row r="246" spans="1:7" x14ac:dyDescent="0.25">
      <c r="A246" s="2" t="s">
        <v>1955</v>
      </c>
      <c r="B246" s="2" t="s">
        <v>1956</v>
      </c>
      <c r="C246" s="2" t="s">
        <v>1957</v>
      </c>
      <c r="D246" s="2" t="s">
        <v>1958</v>
      </c>
      <c r="E246" s="2" t="s">
        <v>160</v>
      </c>
      <c r="F246" s="2">
        <v>840</v>
      </c>
      <c r="G246" s="2" t="s">
        <v>388</v>
      </c>
    </row>
  </sheetData>
  <sheetProtection algorithmName="SHA-512" hashValue="dH/ABqqo1ilbXzRpLGS8UxbHpK1K/MojX9/0CHBCEqytxEbvWDH3bpKXilWugcErIRArgLhu6xBs4LNpUHLQUQ==" saltValue="+AdTwnS742rpjjhbCIBIwQ=="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7" ma:contentTypeDescription="Create a new document." ma:contentTypeScope="" ma:versionID="5e5c912451475d7a45d8e98c7b38eeaf">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ab6975b19b75260bfe7a746565d2c8ba"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b58f297-623d-4bc9-82bf-53ab639f8509"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e301e53-ab4a-4184-9aa6-99509ffdd4e5}" ma:internalName="TaxCatchAll" ma:showField="CatchAllData" ma:web="36538d5f-f7e1-46e7-b8e6-8d0f62ce97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958bcd-fe3d-4310-8463-0016d19558cc">
      <Terms xmlns="http://schemas.microsoft.com/office/infopath/2007/PartnerControls"/>
    </lcf76f155ced4ddcb4097134ff3c332f>
    <TaxCatchAll xmlns="36538d5f-f7e1-46e7-b8e6-8d0f62ce9765" xsi:nil="true"/>
  </documentManagement>
</p:properties>
</file>

<file path=customXml/item4.xml>��< ? x m l   v e r s i o n = " 1 . 0 "   e n c o d i n g = " u t f - 1 6 " ? > < D a t a M a s h u p   x m l n s = " h t t p : / / s c h e m a s . m i c r o s o f t . c o m / D a t a M a s h u p " > A A A A A B M E A A B Q S w M E F A A C A A g A F 2 h 4 U F m b H C u o A A A A + Q A A A B I A H A B D b 2 5 m a W c v U G F j a 2 F n Z S 5 4 b W w g o h g A K K A U A A A A A A A A A A A A A A A A A A A A A A A A A A A A h Y 9 B D o I w F E S v Q r q n H 0 p E Q z 5 l 4 V b U x M S 4 r V C h E Y q h R b i b C 4 / k F S R R 1 J 3 L m b x J 3 j x u d 0 y G u n K u s j W q 0 T H x q U c c q b M m V 7 q I S W d P 7 o I k H L c i O 4 t C O i O s T T Q Y F Z P S 2 k s E 0 P c 9 7 Q P a t A U w z / P h k K 5 2 W S l r 4 S p t r N C Z J J 9 V / n 9 F O O 5 f M p z R M K S z Y B 5 S P 2 Q M Y e o x V f r L s F G Z e g g / J S 6 7 y n a t 5 P r o r j c I U 0 R 4 3 + B P U E s D B B Q A A g A I A B d o e F 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a H h Q 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B d o e F B Z m x w r q A A A A P k A A A A S A A A A A A A A A A A A A A A A A A A A A A B D b 2 5 m a W c v U G F j a 2 F n Z S 5 4 b W x Q S w E C L Q A U A A I A C A A X a H h Q D 8 r p q 6 Q A A A D p A A A A E w A A A A A A A A A A A A A A A A D 0 A A A A W 0 N v b n R l b n R f V H l w Z X N d L n h t b F B L A Q I t A B Q A A g A I A B d o e F C 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m c c A A A A A A A A R R w 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v d m V y b m 1 l b n R f c m V 2 Z W 5 1 Z X N f d G F i b G U 8 L 0 l 0 Z W 1 Q Y X R o P j w v S X R l b U x v Y 2 F 0 a W 9 u P j x T d G F i b G V F b n R y a W V z P j x F b n R y e S B U e X B l P S J J c 1 B y a X Z h d G U i I F Z h b H V l P S J s M C I g L z 4 8 R W 5 0 c n k g V H l w Z T 0 i T m F 2 a W d h d G l v b l N 0 Z X B O Y W 1 l I i B W Y W x 1 Z T 0 i c 0 5 h d m l n Y X R p b 2 4 i I C 8 + P E V u d H J 5 I F R 5 c G U 9 I k Z p b G x F b m F i b G V k I i B W Y W x 1 Z T 0 i b D A i I C 8 + P E V u d H J 5 I F R 5 c G U 9 I k Z p b G x P Y m p l Y 3 R U e X B l I i B W Y W x 1 Z T 0 i c 0 N v b m 5 l Y 3 R p b 2 5 P b m x 5 I i A v P j x F b n R y e S B U e X B l P S J G a W x s V G 9 E Y X R h T W 9 k Z W x F b m F i b G V k I i B W Y W x 1 Z T 0 i b D A i I C 8 + P E V u d H J 5 I F R 5 c G U 9 I l J l c 3 V s d F R 5 c G U i I F Z h b H V l P S J z R X h j Z X B 0 a W 9 u I i A v P j x F b n R y e S B U e X B l P S J O Y W 1 l V X B k Y X R l Z E F m d G V y R m l s b C I g V m F s d W U 9 I m w w I i A v P j x F b n R y e S B U e X B l P S J C d W Z m Z X J O Z X h 0 U m V m c m V z a C I g V m F s d W U 9 I m w x 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F e G N l c H R p b 2 4 i I C 8 + P E V u d H J 5 I F R 5 c G U 9 I k 5 h b W V V c G R h d G V k Q W Z 0 Z X J G a W x s I i B W Y W x 1 Z T 0 i b D A i I C 8 + P E V u d H J 5 I F R 5 c G U 9 I k J 1 Z m Z l c k 5 l e H R S Z W Z y Z X N o I i B W Y W x 1 Z T 0 i b D E i I C 8 + P E V u d H J 5 I F R 5 c G U 9 I k Z p b G x l Z E N v b X B s Z X R l U m V z d W x 0 V G 9 X b 3 J r c 2 h l Z X Q i I F Z h b H V l P S J s M S I g L z 4 8 R W 5 0 c n k g V H l w Z T 0 i Q W R k Z W R U b 0 R h d G F N b 2 R l b C I g V m F s d W U 9 I m w w I i A v P j x F b n R y e S B U e X B l P S J G a W x s Q 2 9 1 b n Q i I F Z h b H V l P S J s M j c i I C 8 + P E V u d H J 5 I F R 5 c G U 9 I k Z p b G x F c n J v c k N v Z G U i I F Z h b H V l P S J z V W 5 r b m 9 3 b i I g L z 4 8 R W 5 0 c n k g V H l w Z T 0 i R m l s b E V y c m 9 y Q 2 9 1 b n Q i I F Z h b H V l P S J s M C I g L z 4 8 R W 5 0 c n k g V H l w Z T 0 i R m l s b E x h c 3 R V c G R h d G V k I i B W Y W x 1 Z T 0 i Z D I w M T g t M D k t M T N U M T A 6 M z M 6 M j I u N T k y M T Y 3 O V o i I C 8 + P E V u d H J 5 I F R 5 c G U 9 I k Z p b G x D b 2 x 1 b W 5 U e X B l c y I g V m F s d W U 9 I n N C Z 1 l H Q m d Z R 0 J n W U F C Z z 0 9 I i A v P j x F b n R y e S B U e X B l P S J G a W x s Q 2 9 s d W 1 u T m F t Z X M i I F Z h b H V l P S J z W y Z x d W 9 0 O 0 d G U y B M Z X Z l b C A x J n F 1 b 3 Q 7 L C Z x d W 9 0 O 0 d G U y B M Z X Z l b C A y J n F 1 b 3 Q 7 L C Z x d W 9 0 O 0 d G U y B M Z X Z l b C A z J n F 1 b 3 Q 7 L C Z x d W 9 0 O 0 d G U y B M Z X Z l b C A 0 J n F 1 b 3 Q 7 L C Z x d W 9 0 O 0 d G U y B D b G F z c 2 l m a W N h d G l v b i Z x d W 9 0 O y w m c X V v d D t T Z W N 0 b 3 I m c X V v d D s s J n F 1 b 3 Q 7 U m V 2 Z W 5 1 Z S B z d H J l Y W 0 g b m F t Z S Z x d W 9 0 O y w m c X V v d D t H b 3 Z l c m 5 t Z W 5 0 I G F n Z W 5 j e S Z x d W 9 0 O y w m c X V v d D t S Z X Z l b n V l I H Z h b H V l J n F 1 b 3 Q 7 L C Z x d W 9 0 O 0 N 1 c n J l b m N 5 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0 d v d m V y b m 1 l b n R f c m V 2 Z W 5 1 Z X N f d G F i b G U g K D I p L 0 N o Y W 5 n Z W Q g V H l w Z S 5 7 R 0 Z T I E x l d m V s I D E s M H 0 m c X V v d D s s J n F 1 b 3 Q 7 U 2 V j d G l v b j E v R 2 9 2 Z X J u b W V u d F 9 y Z X Z l b n V l c 1 9 0 Y W J s Z S A o M i k v Q 2 h h b m d l Z C B U e X B l L n t H R l M g T G V 2 Z W w g M i w x f S Z x d W 9 0 O y w m c X V v d D t T Z W N 0 a W 9 u M S 9 H b 3 Z l c m 5 t Z W 5 0 X 3 J l d m V u d W V z X 3 R h Y m x l I C g y K S 9 D a G F u Z 2 V k I F R 5 c G U u e 0 d G U y B M Z X Z l b C A z L D J 9 J n F 1 b 3 Q 7 L C Z x d W 9 0 O 1 N l Y 3 R p b 2 4 x L 0 d v d m V y b m 1 l b n R f c m V 2 Z W 5 1 Z X N f d G F i b G U g K D I p L 0 N o Y W 5 n Z W Q g V H l w Z S 5 7 R 0 Z T I E x l d m V s I D Q s M 3 0 m c X V v d D s s J n F 1 b 3 Q 7 U 2 V j d G l v b j E v R 2 9 2 Z X J u b W V u d F 9 y Z X Z l b n V l c 1 9 0 Y W J s Z S A o M i k v Q 2 h h b m d l Z C B U e X B l L n t H R l M g Q 2 x h c 3 N p Z m l j Y X R p b 2 4 s N H 0 m c X V v d D s s J n F 1 b 3 Q 7 U 2 V j d G l v b j E v R 2 9 2 Z X J u b W V u d F 9 y Z X Z l b n V l c 1 9 0 Y W J s Z S A o M i k v Q 2 h h b m d l Z C B U e X B l L n t T Z W N 0 b 3 I s N X 0 m c X V v d D s s J n F 1 b 3 Q 7 U 2 V j d G l v b j E v R 2 9 2 Z X J u b W V u d F 9 y Z X Z l b n V l c 1 9 0 Y W J s Z S A o M i k v Q 2 h h b m d l Z C B U e X B l L n t S Z X Z l b n V l I H N 0 c m V h b S B u Y W 1 l L D Z 9 J n F 1 b 3 Q 7 L C Z x d W 9 0 O 1 N l Y 3 R p b 2 4 x L 0 d v d m V y b m 1 l b n R f c m V 2 Z W 5 1 Z X N f d G F i b G U g K D I p L 0 N o Y W 5 n Z W Q g V H l w Z S 5 7 R 2 9 2 Z X J u b W V u d C B h Z 2 V u Y 3 k s N 3 0 m c X V v d D s s J n F 1 b 3 Q 7 U 2 V j d G l v b j E v R 2 9 2 Z X J u b W V u d F 9 y Z X Z l b n V l c 1 9 0 Y W J s Z S A o M i k v Q 2 h h b m d l Z C B U e X B l L n t S Z X Z l b n V l I H Z h b H V l L D h 9 J n F 1 b 3 Q 7 L C Z x d W 9 0 O 1 N l Y 3 R p b 2 4 x L 0 d v d m V y b m 1 l b n R f c m V 2 Z W 5 1 Z X N f d G F i b G U g K D I p L 0 N o Y W 5 n Z W Q g V H l w Z S 5 7 Q 3 V y c m V u Y 3 k s O X 0 m c X V v d D t d L C Z x d W 9 0 O 0 N v b H V t b k N v d W 5 0 J n F 1 b 3 Q 7 O j E w L C Z x d W 9 0 O 0 t l e U N v b H V t b k 5 h b W V z J n F 1 b 3 Q 7 O l t d L C Z x d W 9 0 O 0 N v b H V t b k l k Z W 5 0 a X R p Z X M m c X V v d D s 6 W y Z x d W 9 0 O 1 N l Y 3 R p b 2 4 x L 0 d v d m V y b m 1 l b n R f c m V 2 Z W 5 1 Z X N f d G F i b G U g K D I p L 0 N o Y W 5 n Z W Q g V H l w Z S 5 7 R 0 Z T I E x l d m V s I D E s M H 0 m c X V v d D s s J n F 1 b 3 Q 7 U 2 V j d G l v b j E v R 2 9 2 Z X J u b W V u d F 9 y Z X Z l b n V l c 1 9 0 Y W J s Z S A o M i k v Q 2 h h b m d l Z C B U e X B l L n t H R l M g T G V 2 Z W w g M i w x f S Z x d W 9 0 O y w m c X V v d D t T Z W N 0 a W 9 u M S 9 H b 3 Z l c m 5 t Z W 5 0 X 3 J l d m V u d W V z X 3 R h Y m x l I C g y K S 9 D a G F u Z 2 V k I F R 5 c G U u e 0 d G U y B M Z X Z l b C A z L D J 9 J n F 1 b 3 Q 7 L C Z x d W 9 0 O 1 N l Y 3 R p b 2 4 x L 0 d v d m V y b m 1 l b n R f c m V 2 Z W 5 1 Z X N f d G F i b G U g K D I p L 0 N o Y W 5 n Z W Q g V H l w Z S 5 7 R 0 Z T I E x l d m V s I D Q s M 3 0 m c X V v d D s s J n F 1 b 3 Q 7 U 2 V j d G l v b j E v R 2 9 2 Z X J u b W V u d F 9 y Z X Z l b n V l c 1 9 0 Y W J s Z S A o M i k v Q 2 h h b m d l Z C B U e X B l L n t H R l M g Q 2 x h c 3 N p Z m l j Y X R p b 2 4 s N H 0 m c X V v d D s s J n F 1 b 3 Q 7 U 2 V j d G l v b j E v R 2 9 2 Z X J u b W V u d F 9 y Z X Z l b n V l c 1 9 0 Y W J s Z S A o M i k v Q 2 h h b m d l Z C B U e X B l L n t T Z W N 0 b 3 I s N X 0 m c X V v d D s s J n F 1 b 3 Q 7 U 2 V j d G l v b j E v R 2 9 2 Z X J u b W V u d F 9 y Z X Z l b n V l c 1 9 0 Y W J s Z S A o M i k v Q 2 h h b m d l Z C B U e X B l L n t S Z X Z l b n V l I H N 0 c m V h b S B u Y W 1 l L D Z 9 J n F 1 b 3 Q 7 L C Z x d W 9 0 O 1 N l Y 3 R p b 2 4 x L 0 d v d m V y b m 1 l b n R f c m V 2 Z W 5 1 Z X N f d G F i b G U g K D I p L 0 N o Y W 5 n Z W Q g V H l w Z S 5 7 R 2 9 2 Z X J u b W V u d C B h Z 2 V u Y 3 k s N 3 0 m c X V v d D s s J n F 1 b 3 Q 7 U 2 V j d G l v b j E v R 2 9 2 Z X J u b W V u d F 9 y Z X Z l b n V l c 1 9 0 Y W J s Z S A o M i k v Q 2 h h b m d l Z C B U e X B l L n t S Z X Z l b n V l I H Z h b H V l L D h 9 J n F 1 b 3 Q 7 L C Z x d W 9 0 O 1 N l Y 3 R p b 2 4 x L 0 d v d m V y b m 1 l b n R f c m V 2 Z W 5 1 Z X N f d G F i b G U g K D I p L 0 N o Y W 5 n Z W Q g V H l w Z S 5 7 Q 3 V y c m V u Y 3 k s O X 0 m c X V v d D t d L C Z x d W 9 0 O 1 J l b G F 0 a W 9 u c 2 h p c E l u Z m 8 m c X V v d D s 6 W 1 1 9 I i A v P j w v U 3 R h Y m x l R W 5 0 c m l l c z 4 8 L 0 l 0 Z W 0 + P E l 0 Z W 0 + P E l 0 Z W 1 M b 2 N h d G l v b j 4 8 S X R l b V R 5 c G U + R m 9 y b X V s Y T w v S X R l b V R 5 c G U + P E l 0 Z W 1 Q Y X R o P l N l Y 3 R p b 2 4 x L 0 d v d m V y b m 1 l b n R f c m V 2 Z W 5 1 Z X N f d G F i b G U l M j A o M i k v U 2 9 1 c m N l P C 9 J d G V t U G F 0 a D 4 8 L 0 l 0 Z W 1 M b 2 N h d G l v b j 4 8 U 3 R h Y m x l R W 5 0 c m l l c y A v P j w v S X R l b T 4 8 S X R l b T 4 8 S X R l b U x v Y 2 F 0 a W 9 u P j x J d G V t V H l w Z T 5 G b 3 J t d W x h P C 9 J d G V t V H l w Z T 4 8 S X R l b V B h d G g + U 2 V j d G l v b j E v R 2 9 2 Z X J u b W V u d F 9 y Z X Z l b n V l c 1 9 0 Y W J s Z S U y M C g y K S 9 D a G F u Z 2 V k J T I w V H l w Z T w v S X R l b V B h d G g + P C 9 J d G V t T G 9 j Y X R p b 2 4 + P F N 0 Y W J s Z U V u d H J p Z X M g L z 4 8 L 0 l 0 Z W 0 + P C 9 J d G V t c z 4 8 L 0 x v Y 2 F s U G F j a 2 F n Z U 1 l d G F k Y X R h R m l s Z T 4 W A A A A U E s F B g A A A A A A A A A A A A A A A A A A A A A A A N o A A A A B A A A A 0 I y d 3 w E V 0 R G M e g D A T 8 K X 6 w E A A A B I U A e + y n 2 n Q I F M G Y F F T h u + A A A A A A I A A A A A A A N m A A D A A A A A E A A A A H M n e W b 9 U E A L u g b v W J n L n v k A A A A A B I A A A K A A A A A Q A A A A D f Z W B m c k H 4 8 l e / S E A N L n p l A A A A B 0 T I B e K T m x K L 1 G O q V C v x H U f m s o O 5 1 0 X T x S U Y c C / 1 r j + y v 0 v Y 8 T a U m U g p B P a D H b W A b f x X s D P k V 6 Z 8 V i W z 6 b g d B U 3 A 7 E u S v o X h c A 0 M I 0 r 4 X 3 x h Q A A A C x b Q Y K 3 4 f O i 3 J N 9 y s l M C j N v E U x U w = = < / D a t a M a s h u p > 
</file>

<file path=customXml/itemProps1.xml><?xml version="1.0" encoding="utf-8"?>
<ds:datastoreItem xmlns:ds="http://schemas.openxmlformats.org/officeDocument/2006/customXml" ds:itemID="{8473681F-E28E-4866-8E0B-89EE2C1562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3.xml><?xml version="1.0" encoding="utf-8"?>
<ds:datastoreItem xmlns:ds="http://schemas.openxmlformats.org/officeDocument/2006/customXml" ds:itemID="{2EB73A9A-A04F-41FF-96F9-A7BAA5B16ED1}">
  <ds:schemaRefs>
    <ds:schemaRef ds:uri="2c403e65-7678-4f43-b15b-f1891368013d"/>
    <ds:schemaRef ds:uri="http://www.w3.org/XML/1998/namespace"/>
    <ds:schemaRef ds:uri="http://schemas.microsoft.com/office/infopath/2007/PartnerControls"/>
    <ds:schemaRef ds:uri="http://purl.org/dc/terms/"/>
    <ds:schemaRef ds:uri="http://schemas.microsoft.com/office/2006/documentManagement/types"/>
    <ds:schemaRef ds:uri="f86f2643-df88-4023-a18d-25c19b57820a"/>
    <ds:schemaRef ds:uri="http://purl.org/dc/elements/1.1/"/>
    <ds:schemaRef ds:uri="http://schemas.openxmlformats.org/package/2006/metadata/core-properties"/>
    <ds:schemaRef ds:uri="http://schemas.microsoft.com/office/2006/metadata/properties"/>
    <ds:schemaRef ds:uri="http://purl.org/dc/dcmitype/"/>
    <ds:schemaRef ds:uri="0c958bcd-fe3d-4310-8463-0016d19558cc"/>
    <ds:schemaRef ds:uri="36538d5f-f7e1-46e7-b8e6-8d0f62ce9765"/>
  </ds:schemaRefs>
</ds:datastoreItem>
</file>

<file path=customXml/itemProps4.xml><?xml version="1.0" encoding="utf-8"?>
<ds:datastoreItem xmlns:ds="http://schemas.openxmlformats.org/officeDocument/2006/customXml" ds:itemID="{7BDA85FB-57D5-4A9F-A904-DAE49170983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Bartscht, Torge GIZ</cp:lastModifiedBy>
  <cp:revision/>
  <dcterms:created xsi:type="dcterms:W3CDTF">2018-04-20T09:16:43Z</dcterms:created>
  <dcterms:modified xsi:type="dcterms:W3CDTF">2023-07-12T09:29:32Z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MediaServiceImageTags">
    <vt:lpwstr/>
  </property>
</Properties>
</file>